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inv\w0322pfl\Plocha\VZ 95.21 - Hydroizolace soklů\CD soutěž\"/>
    </mc:Choice>
  </mc:AlternateContent>
  <bookViews>
    <workbookView xWindow="0" yWindow="0" windowWidth="28800" windowHeight="12000" activeTab="3"/>
  </bookViews>
  <sheets>
    <sheet name="Pokyny pro vyplnění" sheetId="11" r:id="rId1"/>
    <sheet name="Stavba" sheetId="1" r:id="rId2"/>
    <sheet name="VzorPolozky" sheetId="10" state="hidden" r:id="rId3"/>
    <sheet name="01 232001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23200101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23200101 Pol'!$A$1:$X$278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66" i="1" l="1"/>
  <c r="I20" i="1" s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H41" i="1" s="1"/>
  <c r="I41" i="1" s="1"/>
  <c r="G39" i="1"/>
  <c r="F39" i="1"/>
  <c r="G277" i="12"/>
  <c r="BA275" i="12"/>
  <c r="BA273" i="12"/>
  <c r="BA270" i="12"/>
  <c r="BA266" i="12"/>
  <c r="BA262" i="12"/>
  <c r="BA235" i="12"/>
  <c r="BA232" i="12"/>
  <c r="BA175" i="12"/>
  <c r="BA122" i="12"/>
  <c r="BA104" i="12"/>
  <c r="BA101" i="12"/>
  <c r="BA59" i="12"/>
  <c r="BA38" i="12"/>
  <c r="BA24" i="12"/>
  <c r="BA21" i="12"/>
  <c r="BA13" i="12"/>
  <c r="BA10" i="12"/>
  <c r="G9" i="12"/>
  <c r="I9" i="12"/>
  <c r="I8" i="12" s="1"/>
  <c r="K9" i="12"/>
  <c r="K8" i="12" s="1"/>
  <c r="M9" i="12"/>
  <c r="O9" i="12"/>
  <c r="Q9" i="12"/>
  <c r="Q8" i="12" s="1"/>
  <c r="V9" i="12"/>
  <c r="G12" i="12"/>
  <c r="M12" i="12" s="1"/>
  <c r="I12" i="12"/>
  <c r="K12" i="12"/>
  <c r="O12" i="12"/>
  <c r="Q12" i="12"/>
  <c r="V12" i="12"/>
  <c r="V8" i="12" s="1"/>
  <c r="G20" i="12"/>
  <c r="M20" i="12" s="1"/>
  <c r="I20" i="12"/>
  <c r="K20" i="12"/>
  <c r="O20" i="12"/>
  <c r="Q20" i="12"/>
  <c r="V20" i="12"/>
  <c r="G23" i="12"/>
  <c r="M23" i="12" s="1"/>
  <c r="I23" i="12"/>
  <c r="K23" i="12"/>
  <c r="O23" i="12"/>
  <c r="Q23" i="12"/>
  <c r="V23" i="12"/>
  <c r="G29" i="12"/>
  <c r="I29" i="12"/>
  <c r="K29" i="12"/>
  <c r="M29" i="12"/>
  <c r="O29" i="12"/>
  <c r="O8" i="12" s="1"/>
  <c r="Q29" i="12"/>
  <c r="V29" i="12"/>
  <c r="G34" i="12"/>
  <c r="I34" i="12"/>
  <c r="K34" i="12"/>
  <c r="M34" i="12"/>
  <c r="O34" i="12"/>
  <c r="Q34" i="12"/>
  <c r="V34" i="12"/>
  <c r="G37" i="12"/>
  <c r="I37" i="12"/>
  <c r="K37" i="12"/>
  <c r="M37" i="12"/>
  <c r="O37" i="12"/>
  <c r="Q37" i="12"/>
  <c r="V37" i="12"/>
  <c r="G42" i="12"/>
  <c r="M42" i="12" s="1"/>
  <c r="I42" i="12"/>
  <c r="K42" i="12"/>
  <c r="O42" i="12"/>
  <c r="Q42" i="12"/>
  <c r="V42" i="12"/>
  <c r="G58" i="12"/>
  <c r="M58" i="12" s="1"/>
  <c r="I58" i="12"/>
  <c r="K58" i="12"/>
  <c r="O58" i="12"/>
  <c r="Q58" i="12"/>
  <c r="V58" i="12"/>
  <c r="G64" i="12"/>
  <c r="M64" i="12" s="1"/>
  <c r="I64" i="12"/>
  <c r="K64" i="12"/>
  <c r="O64" i="12"/>
  <c r="Q64" i="12"/>
  <c r="V64" i="12"/>
  <c r="G66" i="12"/>
  <c r="I66" i="12"/>
  <c r="K66" i="12"/>
  <c r="M66" i="12"/>
  <c r="O66" i="12"/>
  <c r="Q66" i="12"/>
  <c r="V66" i="12"/>
  <c r="G71" i="12"/>
  <c r="I71" i="12"/>
  <c r="K71" i="12"/>
  <c r="M71" i="12"/>
  <c r="O71" i="12"/>
  <c r="Q71" i="12"/>
  <c r="V71" i="12"/>
  <c r="G74" i="12"/>
  <c r="I74" i="12"/>
  <c r="K74" i="12"/>
  <c r="M74" i="12"/>
  <c r="O74" i="12"/>
  <c r="Q74" i="12"/>
  <c r="V74" i="12"/>
  <c r="G76" i="12"/>
  <c r="M76" i="12" s="1"/>
  <c r="I76" i="12"/>
  <c r="K76" i="12"/>
  <c r="O76" i="12"/>
  <c r="Q76" i="12"/>
  <c r="V76" i="12"/>
  <c r="G79" i="12"/>
  <c r="I79" i="12"/>
  <c r="V79" i="12"/>
  <c r="G80" i="12"/>
  <c r="M80" i="12" s="1"/>
  <c r="M79" i="12" s="1"/>
  <c r="I80" i="12"/>
  <c r="K80" i="12"/>
  <c r="K79" i="12" s="1"/>
  <c r="O80" i="12"/>
  <c r="O79" i="12" s="1"/>
  <c r="Q80" i="12"/>
  <c r="Q79" i="12" s="1"/>
  <c r="V80" i="12"/>
  <c r="G82" i="12"/>
  <c r="I82" i="12"/>
  <c r="K82" i="12"/>
  <c r="M82" i="12"/>
  <c r="O82" i="12"/>
  <c r="Q82" i="12"/>
  <c r="V82" i="12"/>
  <c r="G86" i="12"/>
  <c r="I86" i="12"/>
  <c r="K86" i="12"/>
  <c r="M86" i="12"/>
  <c r="O86" i="12"/>
  <c r="Q86" i="12"/>
  <c r="V86" i="12"/>
  <c r="G90" i="12"/>
  <c r="I90" i="12"/>
  <c r="K90" i="12"/>
  <c r="M90" i="12"/>
  <c r="O90" i="12"/>
  <c r="Q90" i="12"/>
  <c r="V90" i="12"/>
  <c r="G95" i="12"/>
  <c r="G94" i="12" s="1"/>
  <c r="I95" i="12"/>
  <c r="K95" i="12"/>
  <c r="O95" i="12"/>
  <c r="Q95" i="12"/>
  <c r="Q94" i="12" s="1"/>
  <c r="V95" i="12"/>
  <c r="V94" i="12" s="1"/>
  <c r="G98" i="12"/>
  <c r="M98" i="12" s="1"/>
  <c r="I98" i="12"/>
  <c r="K98" i="12"/>
  <c r="O98" i="12"/>
  <c r="O94" i="12" s="1"/>
  <c r="Q98" i="12"/>
  <c r="V98" i="12"/>
  <c r="G100" i="12"/>
  <c r="I100" i="12"/>
  <c r="K100" i="12"/>
  <c r="M100" i="12"/>
  <c r="O100" i="12"/>
  <c r="Q100" i="12"/>
  <c r="V100" i="12"/>
  <c r="G103" i="12"/>
  <c r="I103" i="12"/>
  <c r="K103" i="12"/>
  <c r="M103" i="12"/>
  <c r="O103" i="12"/>
  <c r="Q103" i="12"/>
  <c r="V103" i="12"/>
  <c r="G106" i="12"/>
  <c r="I106" i="12"/>
  <c r="K106" i="12"/>
  <c r="K94" i="12" s="1"/>
  <c r="M106" i="12"/>
  <c r="O106" i="12"/>
  <c r="Q106" i="12"/>
  <c r="V106" i="12"/>
  <c r="G110" i="12"/>
  <c r="M110" i="12" s="1"/>
  <c r="I110" i="12"/>
  <c r="I94" i="12" s="1"/>
  <c r="K110" i="12"/>
  <c r="O110" i="12"/>
  <c r="Q110" i="12"/>
  <c r="V110" i="12"/>
  <c r="G114" i="12"/>
  <c r="M114" i="12" s="1"/>
  <c r="I114" i="12"/>
  <c r="K114" i="12"/>
  <c r="O114" i="12"/>
  <c r="Q114" i="12"/>
  <c r="V114" i="12"/>
  <c r="G119" i="12"/>
  <c r="I119" i="12"/>
  <c r="I118" i="12" s="1"/>
  <c r="K119" i="12"/>
  <c r="M119" i="12"/>
  <c r="O119" i="12"/>
  <c r="O118" i="12" s="1"/>
  <c r="Q119" i="12"/>
  <c r="V119" i="12"/>
  <c r="G121" i="12"/>
  <c r="I121" i="12"/>
  <c r="K121" i="12"/>
  <c r="K118" i="12" s="1"/>
  <c r="M121" i="12"/>
  <c r="O121" i="12"/>
  <c r="Q121" i="12"/>
  <c r="V121" i="12"/>
  <c r="G124" i="12"/>
  <c r="I124" i="12"/>
  <c r="K124" i="12"/>
  <c r="M124" i="12"/>
  <c r="O124" i="12"/>
  <c r="Q124" i="12"/>
  <c r="V124" i="12"/>
  <c r="G126" i="12"/>
  <c r="M126" i="12" s="1"/>
  <c r="I126" i="12"/>
  <c r="K126" i="12"/>
  <c r="O126" i="12"/>
  <c r="Q126" i="12"/>
  <c r="V126" i="12"/>
  <c r="G128" i="12"/>
  <c r="G118" i="12" s="1"/>
  <c r="I128" i="12"/>
  <c r="K128" i="12"/>
  <c r="O128" i="12"/>
  <c r="Q128" i="12"/>
  <c r="V128" i="12"/>
  <c r="V118" i="12" s="1"/>
  <c r="G130" i="12"/>
  <c r="M130" i="12" s="1"/>
  <c r="I130" i="12"/>
  <c r="K130" i="12"/>
  <c r="O130" i="12"/>
  <c r="Q130" i="12"/>
  <c r="Q118" i="12" s="1"/>
  <c r="V130" i="12"/>
  <c r="G133" i="12"/>
  <c r="G132" i="12" s="1"/>
  <c r="I133" i="12"/>
  <c r="K133" i="12"/>
  <c r="K132" i="12" s="1"/>
  <c r="M133" i="12"/>
  <c r="M132" i="12" s="1"/>
  <c r="O133" i="12"/>
  <c r="O132" i="12" s="1"/>
  <c r="Q133" i="12"/>
  <c r="V133" i="12"/>
  <c r="V132" i="12" s="1"/>
  <c r="G137" i="12"/>
  <c r="I137" i="12"/>
  <c r="I132" i="12" s="1"/>
  <c r="K137" i="12"/>
  <c r="M137" i="12"/>
  <c r="O137" i="12"/>
  <c r="Q137" i="12"/>
  <c r="V137" i="12"/>
  <c r="G141" i="12"/>
  <c r="M141" i="12" s="1"/>
  <c r="I141" i="12"/>
  <c r="K141" i="12"/>
  <c r="O141" i="12"/>
  <c r="Q141" i="12"/>
  <c r="V141" i="12"/>
  <c r="G147" i="12"/>
  <c r="M147" i="12" s="1"/>
  <c r="I147" i="12"/>
  <c r="K147" i="12"/>
  <c r="O147" i="12"/>
  <c r="Q147" i="12"/>
  <c r="V147" i="12"/>
  <c r="G149" i="12"/>
  <c r="M149" i="12" s="1"/>
  <c r="I149" i="12"/>
  <c r="K149" i="12"/>
  <c r="O149" i="12"/>
  <c r="Q149" i="12"/>
  <c r="Q132" i="12" s="1"/>
  <c r="V149" i="12"/>
  <c r="G150" i="12"/>
  <c r="I150" i="12"/>
  <c r="K150" i="12"/>
  <c r="M150" i="12"/>
  <c r="O150" i="12"/>
  <c r="Q150" i="12"/>
  <c r="V150" i="12"/>
  <c r="G151" i="12"/>
  <c r="I151" i="12"/>
  <c r="K151" i="12"/>
  <c r="M151" i="12"/>
  <c r="O151" i="12"/>
  <c r="Q151" i="12"/>
  <c r="V151" i="12"/>
  <c r="G152" i="12"/>
  <c r="I152" i="12"/>
  <c r="K152" i="12"/>
  <c r="M152" i="12"/>
  <c r="O152" i="12"/>
  <c r="Q152" i="12"/>
  <c r="V152" i="12"/>
  <c r="G156" i="12"/>
  <c r="M156" i="12" s="1"/>
  <c r="I156" i="12"/>
  <c r="K156" i="12"/>
  <c r="O156" i="12"/>
  <c r="Q156" i="12"/>
  <c r="V156" i="12"/>
  <c r="G158" i="12"/>
  <c r="I158" i="12"/>
  <c r="G159" i="12"/>
  <c r="M159" i="12" s="1"/>
  <c r="M158" i="12" s="1"/>
  <c r="I159" i="12"/>
  <c r="K159" i="12"/>
  <c r="K158" i="12" s="1"/>
  <c r="O159" i="12"/>
  <c r="O158" i="12" s="1"/>
  <c r="Q159" i="12"/>
  <c r="Q158" i="12" s="1"/>
  <c r="V159" i="12"/>
  <c r="V158" i="12" s="1"/>
  <c r="G165" i="12"/>
  <c r="I165" i="12"/>
  <c r="K165" i="12"/>
  <c r="M165" i="12"/>
  <c r="O165" i="12"/>
  <c r="Q165" i="12"/>
  <c r="V165" i="12"/>
  <c r="G167" i="12"/>
  <c r="I167" i="12"/>
  <c r="K167" i="12"/>
  <c r="M167" i="12"/>
  <c r="O167" i="12"/>
  <c r="Q167" i="12"/>
  <c r="V167" i="12"/>
  <c r="Q169" i="12"/>
  <c r="G170" i="12"/>
  <c r="G169" i="12" s="1"/>
  <c r="I170" i="12"/>
  <c r="I169" i="12" s="1"/>
  <c r="K170" i="12"/>
  <c r="K169" i="12" s="1"/>
  <c r="O170" i="12"/>
  <c r="O169" i="12" s="1"/>
  <c r="Q170" i="12"/>
  <c r="V170" i="12"/>
  <c r="V169" i="12" s="1"/>
  <c r="I173" i="12"/>
  <c r="G174" i="12"/>
  <c r="M174" i="12" s="1"/>
  <c r="M173" i="12" s="1"/>
  <c r="I174" i="12"/>
  <c r="K174" i="12"/>
  <c r="K173" i="12" s="1"/>
  <c r="O174" i="12"/>
  <c r="O173" i="12" s="1"/>
  <c r="Q174" i="12"/>
  <c r="Q173" i="12" s="1"/>
  <c r="V174" i="12"/>
  <c r="V173" i="12" s="1"/>
  <c r="Q178" i="12"/>
  <c r="G179" i="12"/>
  <c r="I179" i="12"/>
  <c r="K179" i="12"/>
  <c r="K178" i="12" s="1"/>
  <c r="M179" i="12"/>
  <c r="O179" i="12"/>
  <c r="O178" i="12" s="1"/>
  <c r="Q179" i="12"/>
  <c r="V179" i="12"/>
  <c r="G181" i="12"/>
  <c r="I181" i="12"/>
  <c r="I178" i="12" s="1"/>
  <c r="K181" i="12"/>
  <c r="M181" i="12"/>
  <c r="O181" i="12"/>
  <c r="Q181" i="12"/>
  <c r="V181" i="12"/>
  <c r="G184" i="12"/>
  <c r="G178" i="12" s="1"/>
  <c r="I184" i="12"/>
  <c r="K184" i="12"/>
  <c r="O184" i="12"/>
  <c r="Q184" i="12"/>
  <c r="V184" i="12"/>
  <c r="V178" i="12" s="1"/>
  <c r="G187" i="12"/>
  <c r="M187" i="12" s="1"/>
  <c r="I187" i="12"/>
  <c r="K187" i="12"/>
  <c r="O187" i="12"/>
  <c r="Q187" i="12"/>
  <c r="V187" i="12"/>
  <c r="G189" i="12"/>
  <c r="V189" i="12"/>
  <c r="G190" i="12"/>
  <c r="I190" i="12"/>
  <c r="K190" i="12"/>
  <c r="M190" i="12"/>
  <c r="M189" i="12" s="1"/>
  <c r="O190" i="12"/>
  <c r="O189" i="12" s="1"/>
  <c r="Q190" i="12"/>
  <c r="Q189" i="12" s="1"/>
  <c r="V190" i="12"/>
  <c r="G194" i="12"/>
  <c r="I194" i="12"/>
  <c r="K194" i="12"/>
  <c r="K189" i="12" s="1"/>
  <c r="M194" i="12"/>
  <c r="O194" i="12"/>
  <c r="Q194" i="12"/>
  <c r="V194" i="12"/>
  <c r="G198" i="12"/>
  <c r="I198" i="12"/>
  <c r="I189" i="12" s="1"/>
  <c r="K198" i="12"/>
  <c r="M198" i="12"/>
  <c r="O198" i="12"/>
  <c r="Q198" i="12"/>
  <c r="V198" i="12"/>
  <c r="K201" i="12"/>
  <c r="G202" i="12"/>
  <c r="G201" i="12" s="1"/>
  <c r="I202" i="12"/>
  <c r="I201" i="12" s="1"/>
  <c r="K202" i="12"/>
  <c r="O202" i="12"/>
  <c r="Q202" i="12"/>
  <c r="Q201" i="12" s="1"/>
  <c r="V202" i="12"/>
  <c r="V201" i="12" s="1"/>
  <c r="G207" i="12"/>
  <c r="M207" i="12" s="1"/>
  <c r="I207" i="12"/>
  <c r="K207" i="12"/>
  <c r="O207" i="12"/>
  <c r="O201" i="12" s="1"/>
  <c r="Q207" i="12"/>
  <c r="V207" i="12"/>
  <c r="G208" i="12"/>
  <c r="I208" i="12"/>
  <c r="K208" i="12"/>
  <c r="M208" i="12"/>
  <c r="O208" i="12"/>
  <c r="Q208" i="12"/>
  <c r="V208" i="12"/>
  <c r="G209" i="12"/>
  <c r="I209" i="12"/>
  <c r="K209" i="12"/>
  <c r="M209" i="12"/>
  <c r="O209" i="12"/>
  <c r="Q209" i="12"/>
  <c r="V209" i="12"/>
  <c r="G212" i="12"/>
  <c r="G211" i="12" s="1"/>
  <c r="I212" i="12"/>
  <c r="I211" i="12" s="1"/>
  <c r="K212" i="12"/>
  <c r="K211" i="12" s="1"/>
  <c r="O212" i="12"/>
  <c r="Q212" i="12"/>
  <c r="Q211" i="12" s="1"/>
  <c r="V212" i="12"/>
  <c r="V211" i="12" s="1"/>
  <c r="G215" i="12"/>
  <c r="M215" i="12" s="1"/>
  <c r="I215" i="12"/>
  <c r="K215" i="12"/>
  <c r="O215" i="12"/>
  <c r="Q215" i="12"/>
  <c r="V215" i="12"/>
  <c r="G217" i="12"/>
  <c r="M217" i="12" s="1"/>
  <c r="I217" i="12"/>
  <c r="K217" i="12"/>
  <c r="O217" i="12"/>
  <c r="O211" i="12" s="1"/>
  <c r="Q217" i="12"/>
  <c r="V217" i="12"/>
  <c r="G220" i="12"/>
  <c r="I220" i="12"/>
  <c r="K220" i="12"/>
  <c r="M220" i="12"/>
  <c r="O220" i="12"/>
  <c r="Q220" i="12"/>
  <c r="V220" i="12"/>
  <c r="G222" i="12"/>
  <c r="I222" i="12"/>
  <c r="K222" i="12"/>
  <c r="M222" i="12"/>
  <c r="O222" i="12"/>
  <c r="Q222" i="12"/>
  <c r="V222" i="12"/>
  <c r="G225" i="12"/>
  <c r="I225" i="12"/>
  <c r="K225" i="12"/>
  <c r="M225" i="12"/>
  <c r="O225" i="12"/>
  <c r="Q225" i="12"/>
  <c r="V225" i="12"/>
  <c r="G227" i="12"/>
  <c r="M227" i="12" s="1"/>
  <c r="I227" i="12"/>
  <c r="K227" i="12"/>
  <c r="O227" i="12"/>
  <c r="Q227" i="12"/>
  <c r="V227" i="12"/>
  <c r="G229" i="12"/>
  <c r="M229" i="12" s="1"/>
  <c r="I229" i="12"/>
  <c r="K229" i="12"/>
  <c r="O229" i="12"/>
  <c r="Q229" i="12"/>
  <c r="V229" i="12"/>
  <c r="G231" i="12"/>
  <c r="M231" i="12" s="1"/>
  <c r="I231" i="12"/>
  <c r="K231" i="12"/>
  <c r="O231" i="12"/>
  <c r="Q231" i="12"/>
  <c r="V231" i="12"/>
  <c r="G234" i="12"/>
  <c r="I234" i="12"/>
  <c r="K234" i="12"/>
  <c r="M234" i="12"/>
  <c r="O234" i="12"/>
  <c r="Q234" i="12"/>
  <c r="V234" i="12"/>
  <c r="G237" i="12"/>
  <c r="O237" i="12"/>
  <c r="V237" i="12"/>
  <c r="G238" i="12"/>
  <c r="I238" i="12"/>
  <c r="I237" i="12" s="1"/>
  <c r="K238" i="12"/>
  <c r="K237" i="12" s="1"/>
  <c r="M238" i="12"/>
  <c r="M237" i="12" s="1"/>
  <c r="O238" i="12"/>
  <c r="Q238" i="12"/>
  <c r="Q237" i="12" s="1"/>
  <c r="V238" i="12"/>
  <c r="K241" i="12"/>
  <c r="O241" i="12"/>
  <c r="G242" i="12"/>
  <c r="G241" i="12" s="1"/>
  <c r="I242" i="12"/>
  <c r="I241" i="12" s="1"/>
  <c r="K242" i="12"/>
  <c r="O242" i="12"/>
  <c r="Q242" i="12"/>
  <c r="Q241" i="12" s="1"/>
  <c r="V242" i="12"/>
  <c r="V241" i="12" s="1"/>
  <c r="G248" i="12"/>
  <c r="V248" i="12"/>
  <c r="G249" i="12"/>
  <c r="I249" i="12"/>
  <c r="I248" i="12" s="1"/>
  <c r="K249" i="12"/>
  <c r="M249" i="12"/>
  <c r="O249" i="12"/>
  <c r="O248" i="12" s="1"/>
  <c r="Q249" i="12"/>
  <c r="Q248" i="12" s="1"/>
  <c r="V249" i="12"/>
  <c r="G251" i="12"/>
  <c r="I251" i="12"/>
  <c r="K251" i="12"/>
  <c r="K248" i="12" s="1"/>
  <c r="M251" i="12"/>
  <c r="O251" i="12"/>
  <c r="Q251" i="12"/>
  <c r="V251" i="12"/>
  <c r="G253" i="12"/>
  <c r="I253" i="12"/>
  <c r="K253" i="12"/>
  <c r="M253" i="12"/>
  <c r="O253" i="12"/>
  <c r="Q253" i="12"/>
  <c r="V253" i="12"/>
  <c r="G255" i="12"/>
  <c r="M255" i="12" s="1"/>
  <c r="I255" i="12"/>
  <c r="K255" i="12"/>
  <c r="O255" i="12"/>
  <c r="Q255" i="12"/>
  <c r="V255" i="12"/>
  <c r="I260" i="12"/>
  <c r="G261" i="12"/>
  <c r="M261" i="12" s="1"/>
  <c r="M260" i="12" s="1"/>
  <c r="I261" i="12"/>
  <c r="K261" i="12"/>
  <c r="K260" i="12" s="1"/>
  <c r="O261" i="12"/>
  <c r="O260" i="12" s="1"/>
  <c r="Q261" i="12"/>
  <c r="Q260" i="12" s="1"/>
  <c r="V261" i="12"/>
  <c r="V260" i="12" s="1"/>
  <c r="G263" i="12"/>
  <c r="I263" i="12"/>
  <c r="K263" i="12"/>
  <c r="M263" i="12"/>
  <c r="O263" i="12"/>
  <c r="Q263" i="12"/>
  <c r="V263" i="12"/>
  <c r="G265" i="12"/>
  <c r="I265" i="12"/>
  <c r="K265" i="12"/>
  <c r="M265" i="12"/>
  <c r="O265" i="12"/>
  <c r="Q265" i="12"/>
  <c r="V265" i="12"/>
  <c r="G267" i="12"/>
  <c r="I267" i="12"/>
  <c r="K267" i="12"/>
  <c r="M267" i="12"/>
  <c r="O267" i="12"/>
  <c r="Q267" i="12"/>
  <c r="V267" i="12"/>
  <c r="G269" i="12"/>
  <c r="M269" i="12" s="1"/>
  <c r="I269" i="12"/>
  <c r="K269" i="12"/>
  <c r="O269" i="12"/>
  <c r="Q269" i="12"/>
  <c r="V269" i="12"/>
  <c r="I271" i="12"/>
  <c r="G272" i="12"/>
  <c r="M272" i="12" s="1"/>
  <c r="M271" i="12" s="1"/>
  <c r="I272" i="12"/>
  <c r="K272" i="12"/>
  <c r="K271" i="12" s="1"/>
  <c r="O272" i="12"/>
  <c r="O271" i="12" s="1"/>
  <c r="Q272" i="12"/>
  <c r="Q271" i="12" s="1"/>
  <c r="V272" i="12"/>
  <c r="V271" i="12" s="1"/>
  <c r="G274" i="12"/>
  <c r="I274" i="12"/>
  <c r="K274" i="12"/>
  <c r="M274" i="12"/>
  <c r="O274" i="12"/>
  <c r="Q274" i="12"/>
  <c r="V274" i="12"/>
  <c r="AF277" i="12"/>
  <c r="I19" i="1"/>
  <c r="I18" i="1"/>
  <c r="I17" i="1"/>
  <c r="F43" i="1"/>
  <c r="G23" i="1" s="1"/>
  <c r="G43" i="1"/>
  <c r="H42" i="1"/>
  <c r="I42" i="1" s="1"/>
  <c r="H40" i="1"/>
  <c r="H39" i="1"/>
  <c r="I39" i="1" s="1"/>
  <c r="I43" i="1" s="1"/>
  <c r="I67" i="1" l="1"/>
  <c r="J64" i="1" s="1"/>
  <c r="I16" i="1"/>
  <c r="I21" i="1" s="1"/>
  <c r="J52" i="1"/>
  <c r="G28" i="1"/>
  <c r="G25" i="1"/>
  <c r="A25" i="1" s="1"/>
  <c r="A23" i="1"/>
  <c r="M178" i="12"/>
  <c r="M8" i="12"/>
  <c r="M248" i="12"/>
  <c r="M118" i="12"/>
  <c r="G260" i="12"/>
  <c r="AE277" i="12"/>
  <c r="M242" i="12"/>
  <c r="M241" i="12" s="1"/>
  <c r="M202" i="12"/>
  <c r="M201" i="12" s="1"/>
  <c r="M128" i="12"/>
  <c r="M95" i="12"/>
  <c r="M94" i="12" s="1"/>
  <c r="G8" i="12"/>
  <c r="G173" i="12"/>
  <c r="M212" i="12"/>
  <c r="M211" i="12" s="1"/>
  <c r="M184" i="12"/>
  <c r="M170" i="12"/>
  <c r="M169" i="12" s="1"/>
  <c r="G271" i="12"/>
  <c r="H43" i="1"/>
  <c r="J41" i="1"/>
  <c r="J39" i="1"/>
  <c r="J43" i="1" s="1"/>
  <c r="J42" i="1"/>
  <c r="J28" i="1"/>
  <c r="J26" i="1"/>
  <c r="G38" i="1"/>
  <c r="F38" i="1"/>
  <c r="J23" i="1"/>
  <c r="J24" i="1"/>
  <c r="J25" i="1"/>
  <c r="J27" i="1"/>
  <c r="E24" i="1"/>
  <c r="E26" i="1"/>
  <c r="J60" i="1" l="1"/>
  <c r="J53" i="1"/>
  <c r="J65" i="1"/>
  <c r="J63" i="1"/>
  <c r="J54" i="1"/>
  <c r="J56" i="1"/>
  <c r="J62" i="1"/>
  <c r="J50" i="1"/>
  <c r="J61" i="1"/>
  <c r="J58" i="1"/>
  <c r="J51" i="1"/>
  <c r="J59" i="1"/>
  <c r="J55" i="1"/>
  <c r="J57" i="1"/>
  <c r="J66" i="1"/>
  <c r="G26" i="1"/>
  <c r="A26" i="1"/>
  <c r="G24" i="1"/>
  <c r="A24" i="1"/>
  <c r="J67" i="1" l="1"/>
  <c r="A27" i="1"/>
  <c r="A29" i="1" s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Petr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<sst xmlns="http://schemas.openxmlformats.org/spreadsheetml/2006/main" count="1199" uniqueCount="459">
  <si>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</si>
  <si>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</si>
  <si>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</si>
  <si>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</si>
  <si>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</si>
  <si>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</si>
  <si>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</si>
  <si>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</si>
  <si>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</si>
  <si>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</si>
  <si>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</si>
  <si>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</si>
  <si>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</si>
  <si>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</si>
  <si>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</si>
  <si>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</si>
  <si>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</si>
  <si>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</si>
  <si>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</si>
  <si>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</si>
  <si>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</si>
  <si>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</si>
  <si>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</si>
  <si>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</si>
  <si>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</si>
  <si>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</si>
  <si>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</si>
  <si>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</si>
  <si>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</si>
  <si>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</si>
  <si>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</si>
  <si>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</si>
  <si>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</si>
  <si>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</si>
  <si>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</si>
  <si>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</si>
  <si>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</si>
  <si>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</si>
  <si>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</si>
  <si>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</si>
  <si>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</si>
  <si>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</si>
  <si>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</si>
  <si>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23200101</t>
  </si>
  <si>
    <t xml:space="preserve">Oprava soklů obvodového zdiva bytových domů </t>
  </si>
  <si>
    <t>01</t>
  </si>
  <si>
    <t>Objekt:</t>
  </si>
  <si>
    <t>Rozpočet:</t>
  </si>
  <si>
    <t>232001</t>
  </si>
  <si>
    <t>Oprava soklů obvodového zdiva bytových domů Jubilejní 26, 27, 30, 30A, 32, 34, 40, 44, 46</t>
  </si>
  <si>
    <t>Statutární město Ostrava</t>
  </si>
  <si>
    <t>Prokešovo náměstí 1803/8</t>
  </si>
  <si>
    <t>Ostrava-Moravská Ostrava</t>
  </si>
  <si>
    <t>70200</t>
  </si>
  <si>
    <t>00845451</t>
  </si>
  <si>
    <t>CZ00845451</t>
  </si>
  <si>
    <t>Stavba</t>
  </si>
  <si>
    <t>Stavební objekt</t>
  </si>
  <si>
    <t>Celkem za stavbu</t>
  </si>
  <si>
    <t>CZK</t>
  </si>
  <si>
    <t>Rekapitulace dílů</t>
  </si>
  <si>
    <t>Typ dílu</t>
  </si>
  <si>
    <t>1</t>
  </si>
  <si>
    <t>Zemní práce</t>
  </si>
  <si>
    <t>11a</t>
  </si>
  <si>
    <t>Přípravné a přidružené práce</t>
  </si>
  <si>
    <t>11b</t>
  </si>
  <si>
    <t>18</t>
  </si>
  <si>
    <t>Povrchové úpravy terénu</t>
  </si>
  <si>
    <t>21</t>
  </si>
  <si>
    <t>Úprava podloží a základ.spáry</t>
  </si>
  <si>
    <t>45</t>
  </si>
  <si>
    <t>Podkladní a vedlejší konstrukce</t>
  </si>
  <si>
    <t>56</t>
  </si>
  <si>
    <t>Podkladní vrstvy komunikací a zpevněných ploch</t>
  </si>
  <si>
    <t>59</t>
  </si>
  <si>
    <t>Dlažby a předlažby komunikací</t>
  </si>
  <si>
    <t>62</t>
  </si>
  <si>
    <t>Úpravy povrchů vnější</t>
  </si>
  <si>
    <t>63</t>
  </si>
  <si>
    <t>Podlahy a podlahové konstrukce</t>
  </si>
  <si>
    <t>87</t>
  </si>
  <si>
    <t>Potrubí z trub z plastických hmot</t>
  </si>
  <si>
    <t>89</t>
  </si>
  <si>
    <t>Ostatní konstrukce na trubním vedení</t>
  </si>
  <si>
    <t>91</t>
  </si>
  <si>
    <t>Doplňující práce na komunikaci</t>
  </si>
  <si>
    <t>99</t>
  </si>
  <si>
    <t>Staveništní přesun hmot</t>
  </si>
  <si>
    <t>711</t>
  </si>
  <si>
    <t>Izolace proti vodě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</si>
  <si>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</si>
  <si>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</si>
  <si>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</si>
  <si>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</si>
  <si>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</si>
  <si>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</si>
  <si>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</si>
  <si>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</si>
  <si>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</si>
  <si>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</si>
  <si>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</si>
  <si>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</si>
  <si>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</si>
  <si>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</si>
  <si>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</si>
  <si>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</si>
  <si>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</si>
  <si>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</si>
  <si>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</si>
  <si>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</si>
  <si>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</si>
  <si>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</si>
  <si>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</si>
  <si>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</si>
  <si>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</si>
  <si>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</si>
  <si>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</si>
  <si>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</si>
  <si>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</si>
  <si>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</si>
  <si>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131201111R00</t>
  </si>
  <si>
    <t>Hloubení nezapažených jam a zářezů do 100 m3, v hornině 3, hloubení strojně</t>
  </si>
  <si>
    <t>m3</t>
  </si>
  <si>
    <t>800-1</t>
  </si>
  <si>
    <t>RTS 21/ II</t>
  </si>
  <si>
    <t>RTS 20/ I</t>
  </si>
  <si>
    <t>Práce</t>
  </si>
  <si>
    <t>POL1_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</si>
  <si>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</si>
  <si>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SPI</t>
  </si>
  <si>
    <t>VŠ1, VŠ2, VŠ3 : 75,0*3</t>
  </si>
  <si>
    <t>VV</t>
  </si>
  <si>
    <t>132201112R00</t>
  </si>
  <si>
    <t>Hloubení rýh šířky do 60 cm nad 100 m3, v hornině 3,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</si>
  <si>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</si>
  <si>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RŠ1-RŠD1 : (2,72+2,5*2+0,884+1,034+2,755+1,054+2,6+2,5*6+1,514)*1,3*1,65</t>
  </si>
  <si>
    <t>RŠ1-RŠD2 : (0,5+2,4+2,6+2,624+2,5+3,276+3,21+2,5*2+2,6)*1,3*1,61</t>
  </si>
  <si>
    <t>RŠ2-RŠD3 : (2,793+2,5*2+2,888+3,14+2,31*2+2,5*2+1,06+2,6+2,5+1,2+3,14+2,5*2+1,52)*1,3*1,37</t>
  </si>
  <si>
    <t>RŠ2-RŠ3 : (2,36+2,5*4+2,6+0,45+1,69+2,5*4+2,6*2+2,5*4+2,14+2,55+2,5*4+2,6*2+2,5+0,84)*1,3*1,47</t>
  </si>
  <si>
    <t>RŠ3-RŠD4 : (2,856+1,958+0,87+2,5+2,51+2,245+2,534+0,72+2,534+0,5+1,56+2,5+2,6*2+2,5*2+0,29)*1,3*1,38</t>
  </si>
  <si>
    <t>prohloubení u šachet : 0,6*0,6*0,2*24</t>
  </si>
  <si>
    <t>130001101R00</t>
  </si>
  <si>
    <t>Příplatek k cenám za ztížené vykopávky v horninách jakékoliv třídy</t>
  </si>
  <si>
    <t>Příplatek k cenám hloubených vykopávek za ztížení vykopávky v blízkosti podzemního vedení nebo výbušnin pro jakoukoliv třídu horniny.</t>
  </si>
  <si>
    <t>Odkaz na mn. položky pořadí 2 : 381,17418</t>
  </si>
  <si>
    <t>132201210R00</t>
  </si>
  <si>
    <t xml:space="preserve">Hloubení rýh šířky přes 60 do 200 cm do 50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</si>
  <si>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</si>
  <si>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VŠ1-RŠ1 : 4,7*0,8*1,74</t>
  </si>
  <si>
    <t>RŠ2-VŠ2 : 7,0*0,8*1,61</t>
  </si>
  <si>
    <t>RŠ3-VŠ3 : 4,7*0,8*1,53</t>
  </si>
  <si>
    <t>prohloubení u šachet : 0,8*0,8*0,2*3</t>
  </si>
  <si>
    <t>151101101R00</t>
  </si>
  <si>
    <t>Zřízení pažení a rozepření stěn rýh příložné  pro jakoukoliv mezerovitost, hloubky do 2 m</t>
  </si>
  <si>
    <t>m2</t>
  </si>
  <si>
    <t>pro podzemní vedení pro všechny šířky rýhy,</t>
  </si>
  <si>
    <t>VŠ1-RŠ1 : 4,7*1,74*2</t>
  </si>
  <si>
    <t>RŠ2-VŠ2 : 7,0*1,61*2</t>
  </si>
  <si>
    <t>RŠ3-VŠ3 : 4,7*1,53*2</t>
  </si>
  <si>
    <t>151101111R00</t>
  </si>
  <si>
    <t>Odstranění pažení a rozepření rýh příložné , hloubky do 2 m</t>
  </si>
  <si>
    <t>pro podzemní vedení s uložením materiálu na vzdálenost do 3 m od kraje výkopu,</t>
  </si>
  <si>
    <t>Odkaz na mn. položky pořadí 5 : 53,27800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</si>
  <si>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</si>
  <si>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</si>
  <si>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</si>
  <si>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Odkaz na mn. položky pořadí 1 : 225,00000</t>
  </si>
  <si>
    <t>Odkaz na mn. položky pořadí 4 : 21,69520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</si>
  <si>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</si>
  <si>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</si>
  <si>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</si>
  <si>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</si>
  <si>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POP</t>
  </si>
  <si>
    <t xml:space="preserve">výkopy : </t>
  </si>
  <si>
    <t xml:space="preserve">odpočet konstrukcí ve výkopu : </t>
  </si>
  <si>
    <t>Odkaz na mn. položky pořadí 9 : 7,21600*-1</t>
  </si>
  <si>
    <t>Odkaz na mn. položky pořadí 32 : 33,49663*-1</t>
  </si>
  <si>
    <t>Odkaz na mn. položky pořadí 33 : 84,72677*-1</t>
  </si>
  <si>
    <t>Odkaz na mn. položky pořadí 41 : 1,31200*-1</t>
  </si>
  <si>
    <t xml:space="preserve">šachty : </t>
  </si>
  <si>
    <t>-3,14*0,157*0,157*1,5*24</t>
  </si>
  <si>
    <t>-3,14*0,215*0,215*1,5*3</t>
  </si>
  <si>
    <t>-3,15*0,5*0,5*6,0*3</t>
  </si>
  <si>
    <t>175101101R00</t>
  </si>
  <si>
    <t>Obsyp potrubí bez prohození sypaniny, bez dodávky obsypového materiálu</t>
  </si>
  <si>
    <t>sypaninou z vhodných hornin tř. 1 - 4 nebo materiálem připraveným podél výkopu ve vzdálenosti do 3 m od jeho kraje, pro jakoukoliv hloubku výkopu a jakoukoliv míru zhutnění,</t>
  </si>
  <si>
    <t xml:space="preserve">obsyp trubního vedení : </t>
  </si>
  <si>
    <t>VŠ1-RŠ1 : 4,7*0,8*0,55</t>
  </si>
  <si>
    <t>RŠ2-VŠ2 : 7,0*0,8*0,55</t>
  </si>
  <si>
    <t>RŠ3-VŠ3 : 4,7*0,8*0,55</t>
  </si>
  <si>
    <t>58337320R</t>
  </si>
  <si>
    <t>štěrkopísek frakce 0,0 až 8,0 mm; třída C</t>
  </si>
  <si>
    <t>t</t>
  </si>
  <si>
    <t>SPCM</t>
  </si>
  <si>
    <t>Specifikace</t>
  </si>
  <si>
    <t>POL3_</t>
  </si>
  <si>
    <t>Odkaz na mn. položky pořadí 9 : 7,21600*1,67</t>
  </si>
  <si>
    <t>167101102R00</t>
  </si>
  <si>
    <t>Nakládání, skládání, překládání neulehlého výkopku nakládání výkopku_x000D_
 přes 100 m3, z horniny 1 až 4</t>
  </si>
  <si>
    <t>Odkaz na mn. položky pořadí 8 : 483,50350*-1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</si>
  <si>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</si>
  <si>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</si>
  <si>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</si>
  <si>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Odkaz na mn. položky pořadí 11 : 144,36588</t>
  </si>
  <si>
    <t>199000005R00</t>
  </si>
  <si>
    <t>Poplatky za skládku zeminy 1- 4, skupina 17 05 04 z Katalogu odpadů</t>
  </si>
  <si>
    <t>Odkaz na mn. položky pořadí 11 : 144,36588*1,6</t>
  </si>
  <si>
    <t>181201111R00</t>
  </si>
  <si>
    <t>Úprava pláně v násypech bez rozlišení horniny, se zhutněním - ručně</t>
  </si>
  <si>
    <t>vyrovnání výškových rozdílů, plochy vodorovné a plochy do sklonu 1 : 5,</t>
  </si>
  <si>
    <t>zpevněné plochy : 49,4+76,67</t>
  </si>
  <si>
    <t>113107615R00</t>
  </si>
  <si>
    <t>Odstranění podkladů nebo krytů z kameniva hrubého drceného, v ploše jednotlivě nad 50 m2, tloušťka vrstvy 150 mm</t>
  </si>
  <si>
    <t>822-1</t>
  </si>
  <si>
    <t>stávající ZP : 105,6+76,67</t>
  </si>
  <si>
    <t>979082213R00</t>
  </si>
  <si>
    <t>Vodorovná doprava suti po suchu bez naložení, ale se složením a hrubým urovnáním na vzdálenost do 1 km</t>
  </si>
  <si>
    <t>Přesun suti</t>
  </si>
  <si>
    <t>POL8_</t>
  </si>
  <si>
    <t xml:space="preserve">Demontážní hmotnosti z položek s pořadovými čísly: : </t>
  </si>
  <si>
    <t xml:space="preserve">15, : </t>
  </si>
  <si>
    <t>Součet: : 60,14910</t>
  </si>
  <si>
    <t>979082219R00</t>
  </si>
  <si>
    <t>Vodorovná doprava suti po suchu příplatek k ceně za každý další i započatý 1 km přes 1 km</t>
  </si>
  <si>
    <t>Součet: : 842,08740</t>
  </si>
  <si>
    <t>979990001R00</t>
  </si>
  <si>
    <t>Poplatek za skládku stavební suti</t>
  </si>
  <si>
    <t>801-3</t>
  </si>
  <si>
    <t>113106121R00</t>
  </si>
  <si>
    <t>Rozebrání dlažeb, panelů komunikací pro pěší s jakýmkoliv ložem a výplní spár_x000D_
 z betonových nebo kameninových dlaždic nebo tvarovek</t>
  </si>
  <si>
    <t>s přemístěním hmot na skládku na vzdálenost do 3 m nebo s naložením na dopravní prostředek</t>
  </si>
  <si>
    <t>stávající ZP : 105,6</t>
  </si>
  <si>
    <t>113106231V09</t>
  </si>
  <si>
    <t>Rozebrání dlažeb ze zámkové dlažby v kamenivu, pro opětovné použití</t>
  </si>
  <si>
    <t>Vlastní</t>
  </si>
  <si>
    <t>Indiv</t>
  </si>
  <si>
    <t>předláždění chodníků : 49,4</t>
  </si>
  <si>
    <t>979054441R00</t>
  </si>
  <si>
    <t xml:space="preserve">Očištění vybouraných obrubníků, dlaždic dlaždic, desek nebo tvarovek s původním vyplněním spár kamenivem těženým </t>
  </si>
  <si>
    <t>krajníků, desek nebo panelů od spojovacího materiálu s odklizením a uložením očištěných hmot a spojovacího materiálu na skládku na vzdálenost do 10 m</t>
  </si>
  <si>
    <t>Odkaz na mn. položky pořadí 20 : 49,40000</t>
  </si>
  <si>
    <t>113201111R00</t>
  </si>
  <si>
    <t>Vytrhání obrub chodníkových ležatých</t>
  </si>
  <si>
    <t>m</t>
  </si>
  <si>
    <t>s vybouráním lože, s přemístěním hmot na skládku na vzdálenost do 3 m nebo naložením na dopravní prostředek</t>
  </si>
  <si>
    <t>stávající ZP : 2,0*2*4</t>
  </si>
  <si>
    <t>979084216R00</t>
  </si>
  <si>
    <t>Vodorovná doprava vybouraných hmot po suchu bez naložení, ale se složením na vzdálenost do 5 km</t>
  </si>
  <si>
    <t xml:space="preserve">19,22, : </t>
  </si>
  <si>
    <t>Součet: : 18,09280</t>
  </si>
  <si>
    <t>979084219R00</t>
  </si>
  <si>
    <t>Vodorovná doprava vybouraných hmot po suchu příplatek k ceně za každých dalších i započatých 5 km přes 5 km</t>
  </si>
  <si>
    <t>Součet: : 36,18560</t>
  </si>
  <si>
    <t>979990103R00</t>
  </si>
  <si>
    <t>Poplatek za skládku beton do 30x30 cm</t>
  </si>
  <si>
    <t>182001111R00</t>
  </si>
  <si>
    <t>při nerovnostech terénu přes 50 do 100 mm, v rovině nebo na svahu do 1:5</t>
  </si>
  <si>
    <t>zatravnění a ohumusování : 294,0</t>
  </si>
  <si>
    <t>181301101R00</t>
  </si>
  <si>
    <t>Rozprostření a urovnání ornice v rovině v souvislé ploše do 500 m2, tloušťka vrstvy do 100 mm</t>
  </si>
  <si>
    <t>s případným nutným přemístěním hromad nebo dočasných skládek na místo potřeby ze vzdálenosti do 30 m, v rovině nebo ve svahu do 1 : 5,</t>
  </si>
  <si>
    <t>Odkaz na mn. položky pořadí 26 : 294,00000</t>
  </si>
  <si>
    <t>10364200R</t>
  </si>
  <si>
    <t>ornice pro pozemkové úpravy</t>
  </si>
  <si>
    <t>Odkaz na mn. položky pořadí 27 : 294,00000*0,1</t>
  </si>
  <si>
    <t>180402111R00</t>
  </si>
  <si>
    <t>Založení trávníku parkového výsevem v rovině</t>
  </si>
  <si>
    <t>POL1_1</t>
  </si>
  <si>
    <t>00572400R</t>
  </si>
  <si>
    <t>směs travní parková, pro běžnou zátěž</t>
  </si>
  <si>
    <t>kg</t>
  </si>
  <si>
    <t>POL3_1</t>
  </si>
  <si>
    <t>Odkaz na mn. položky pořadí 29 : 294,00000*0,0309</t>
  </si>
  <si>
    <t>185803211R00</t>
  </si>
  <si>
    <t>Uválcování trávníku v rovině</t>
  </si>
  <si>
    <t>212312111R00</t>
  </si>
  <si>
    <t>Lože pro trativody z betonu prostého</t>
  </si>
  <si>
    <t>800-2</t>
  </si>
  <si>
    <t>Včetně vyčištění dna rýh.</t>
  </si>
  <si>
    <t xml:space="preserve">spádovaný betonový podklad š. 900, min. tl. 100 beton C20/25 : </t>
  </si>
  <si>
    <t>197,039*0,17</t>
  </si>
  <si>
    <t>212561111R00</t>
  </si>
  <si>
    <t>Výplň trativodů kamenivem hrubým drceným, frakce 4-16 mm</t>
  </si>
  <si>
    <t>do rýh bez zhutnění s úpravou povrchu výplně,</t>
  </si>
  <si>
    <t xml:space="preserve">drenážní a filtrační podsyp fr. 8/16 : </t>
  </si>
  <si>
    <t>197,039*0,43</t>
  </si>
  <si>
    <t>212753216R00</t>
  </si>
  <si>
    <t>Plastové drenážní trubky montáž tuhé plastové drenážní trubky do rýhy, DN 160, bez lože</t>
  </si>
  <si>
    <t>827-1</t>
  </si>
  <si>
    <t>RŠ1-RŠD1 : (2,72+2,5*2+0,884+1,034+2,755+1,054+2,6+2,5*6+1,514)</t>
  </si>
  <si>
    <t>RŠ1-RŠD2 : (0,5+2,4+2,6+2,624+2,5+3,276+3,21+2,5*2+2,6)</t>
  </si>
  <si>
    <t>RŠ2-RŠD3 : (2,793+2,5*2+2,888+3,14+2,31*2+2,5*2+1,06+2,6+2,5+1,2+3,14+2,5*2+1,52)</t>
  </si>
  <si>
    <t>RŠ2-RŠ3 : (2,36+2,5*4+2,6+0,45+1,69+2,5*4+2,6*2+2,5*4+2,14+2,55+2,5*4+2,6*2+2,5+0,84)</t>
  </si>
  <si>
    <t>RŠ3-RŠD4 : (2,856+1,958+0,87+2,5+2,51+2,245+2,534+0,72+2,534+0,5+1,56+2,5+2,6*2+2,5*2+0,29)</t>
  </si>
  <si>
    <t>28614802R1</t>
  </si>
  <si>
    <t>trubka plastová drenážní PE; perforovaná ; DN 160,0 mm</t>
  </si>
  <si>
    <t>Odkaz na mn. položky pořadí 34 : 197,03900*1,01</t>
  </si>
  <si>
    <t>212753521R01</t>
  </si>
  <si>
    <t>Montáž tvarovky včetně dodávky spojky</t>
  </si>
  <si>
    <t>kus</t>
  </si>
  <si>
    <t>212753521R02</t>
  </si>
  <si>
    <t>Montáž tvarovky včetně dodávky kolena</t>
  </si>
  <si>
    <t>212753521R03</t>
  </si>
  <si>
    <t>Montáž tvarovky včetně dodávky odbočky</t>
  </si>
  <si>
    <t>212971110R00</t>
  </si>
  <si>
    <t xml:space="preserve">Zřízení opláštění odvod. trativodů z geotextilie o sklonu do 2,5,  </t>
  </si>
  <si>
    <t>v rýze nebo v zářezu se stěnami,</t>
  </si>
  <si>
    <t xml:space="preserve">obal drenážního systému : </t>
  </si>
  <si>
    <t>197,039*2,8</t>
  </si>
  <si>
    <t>69365005R</t>
  </si>
  <si>
    <t>geotextilie PP; funkce separační, ochranná, filtrační; plošná hmotnost 300 g/m2; tl. při 2 kPa 1,60 mm</t>
  </si>
  <si>
    <t>Odkaz na mn. položky pořadí 39 : 551,70920*1,15</t>
  </si>
  <si>
    <t>451572211R00</t>
  </si>
  <si>
    <t>Lože pod potrubí, stoky a drobné objekty z kameniva těženého 4÷8 mm</t>
  </si>
  <si>
    <t>v otevřeném výkopu,</t>
  </si>
  <si>
    <t xml:space="preserve">štěrkový podsyp pod trubní vedení fr. 0-8 mm : </t>
  </si>
  <si>
    <t>VŠ1-RŠ1 : 4,7*0,8*0,1</t>
  </si>
  <si>
    <t>RŠ2-VŠ2 : 7,0*0,8*0,1</t>
  </si>
  <si>
    <t>RŠ3-VŠ3 : 4,7*0,8*0,1</t>
  </si>
  <si>
    <t>452112121R00</t>
  </si>
  <si>
    <t>Osazení betonových dílců pod potrubí prstenců nebo rámůpod poklopy a mříže výšky přes 100 do 200 mm</t>
  </si>
  <si>
    <t>VŠ1, VŠ2, VŠ 3 : 3</t>
  </si>
  <si>
    <t>59224349.AR</t>
  </si>
  <si>
    <t>prstenec vyrovnávací šachetní; betonový; TBW; DN = 625,0 mm; h = 100,0 mm; s = 120,00 mm</t>
  </si>
  <si>
    <t>Odkaz na mn. položky pořadí 42 : 3,00000*1,01</t>
  </si>
  <si>
    <t>564851111RT2</t>
  </si>
  <si>
    <t>Podklad ze štěrkodrti s rozprostřením a zhutněním frakce 0-32 mm, tloušťka po zhutnění 150 mm</t>
  </si>
  <si>
    <t xml:space="preserve">předláždění chodníků : 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</si>
  <si>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</si>
  <si>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</si>
  <si>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</si>
  <si>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622904112R01</t>
  </si>
  <si>
    <t>Očištění zdiva od nesoudružných částic</t>
  </si>
  <si>
    <t>úprava sklepního zdiva : 208,54*1,8</t>
  </si>
  <si>
    <t>319201311R00</t>
  </si>
  <si>
    <t>Vyrovnání nerovného povrchu jakoukoliv maltou_x000D_
 do 30 mm</t>
  </si>
  <si>
    <t>801-4</t>
  </si>
  <si>
    <t>vnitřního i vnějšího zdiva, bez odsekání vadných cihel, bez pomocného lešení,</t>
  </si>
  <si>
    <t>622434115R01</t>
  </si>
  <si>
    <t>Sanační omítkovým systémem, vnější</t>
  </si>
  <si>
    <t xml:space="preserve">vyspracení stávajícího soklu 20% : </t>
  </si>
  <si>
    <t>208,54*0,3*0,2</t>
  </si>
  <si>
    <t>622474110R01</t>
  </si>
  <si>
    <t>Reprofilace povrchů sanační maltou, hydrofobní nátěr</t>
  </si>
  <si>
    <t>vyspracení stávajícího odskoku soklu - odhad : 100,0</t>
  </si>
  <si>
    <t>632921413R00</t>
  </si>
  <si>
    <t>Dlažba vnitřní nebo vnější při objektu z dlaždic betonových betonových kladených do cementové malty MC 10 se zalitím spár na celou výšku cementovou maltou pro spárován_x000D_
 o tloušťce dlaždic 60 mm</t>
  </si>
  <si>
    <t>801-1</t>
  </si>
  <si>
    <t>vodorovná nebo ve spádu do 15° od vodorovné roviny</t>
  </si>
  <si>
    <t>Včetně dodávky dlaždic.</t>
  </si>
  <si>
    <t>okapový chodník : 76,67</t>
  </si>
  <si>
    <t>631313621R00</t>
  </si>
  <si>
    <t xml:space="preserve">Mazanina z betonu prostého tl. přes 80 do 120 mm třídy C 20/25,  </t>
  </si>
  <si>
    <t>(z kameniva) hlazená dřevěným hladítkem</t>
  </si>
  <si>
    <t xml:space="preserve">podklad pod okapový chodník : </t>
  </si>
  <si>
    <t>Odkaz na mn. položky pořadí 50 : 76,67000*0,1</t>
  </si>
  <si>
    <t>631571003V09</t>
  </si>
  <si>
    <t>Násyp ze ŠD  fr.. 16-32 mm</t>
  </si>
  <si>
    <t>Položka je určena pro násyp pod dlažby s udusáním a urovnáním povrchu.</t>
  </si>
  <si>
    <t>Odkaz na mn. položky pořadí 50 : 76,67000*0,15</t>
  </si>
  <si>
    <t>871313121R00</t>
  </si>
  <si>
    <t>Montáž potrubí z trub z plastů těsněných gumovým kroužkem  DN 150 mm</t>
  </si>
  <si>
    <t>v otevřeném výkopu ve sklonu do 20 %,</t>
  </si>
  <si>
    <t>VŠ1-RŠ1 : 4,7</t>
  </si>
  <si>
    <t>RŠ2-VŠ2 : 7,0</t>
  </si>
  <si>
    <t>RŠ3-VŠ3 : 4,7</t>
  </si>
  <si>
    <t>28611261.AR</t>
  </si>
  <si>
    <t>trubka plastová kanalizační PVC; hladká, s hrdlem; Sn 8 kN/m2; D = 160,0 mm; s = 4,70 mm; l = 3000,0 mm</t>
  </si>
  <si>
    <t>28611262.AR</t>
  </si>
  <si>
    <t>trubka plastová kanalizační PVC; hladká, s hrdlem; Sn 8 kN/m2; D = 160,0 mm; s = 4,70 mm; l = 5000,0 mm</t>
  </si>
  <si>
    <t>877355121R01</t>
  </si>
  <si>
    <t>Napojení potrubí na kanalizační šachtu</t>
  </si>
  <si>
    <t>894421112RT1</t>
  </si>
  <si>
    <t>Osazení betonových dílců pro šachty podle DIN 4034 skruže rovné, o hmotnosti do 1,4 t</t>
  </si>
  <si>
    <t>na kroužek,</t>
  </si>
  <si>
    <t>VŠ1, VŠ2, VŠ 3 : 3*4</t>
  </si>
  <si>
    <t>59224338.AR</t>
  </si>
  <si>
    <t>skruž železobetonová TBS; DN = 1 000,0 mm; h = 1 000,0 mm; s = 90,00 mm; počet stupadel 4; ocelové s PE povlakem; beton C 40/50</t>
  </si>
  <si>
    <t>Odkaz na mn. položky pořadí 57 : 12,00000*1,01</t>
  </si>
  <si>
    <t>894422111RT1</t>
  </si>
  <si>
    <t>Osazení betonových dílců pro šachty podle DIN 4034 skruže přechodové, pro jakoukoliv hmotnost</t>
  </si>
  <si>
    <t>59224329.AR</t>
  </si>
  <si>
    <t>konus šachetní; železobetonový; TBR; d = 1 180,0 mm; DN = 1 000,0 mm; DN 2 = 625 mm; h = 580 mm; počet stupadel 2; ocelové s PE povlakem, kapsové</t>
  </si>
  <si>
    <t>Odkaz na mn. položky pořadí 59 : 3,00000*1,01</t>
  </si>
  <si>
    <t>894423111RT1</t>
  </si>
  <si>
    <t>Osazení betonových dílců pro šachty podle DIN 4034 šachtového dna, o hmotnosti do 2 t</t>
  </si>
  <si>
    <t>592251023</t>
  </si>
  <si>
    <t>Dílec pro studny dno studniční  100 x 1000 x9 cm</t>
  </si>
  <si>
    <t>Odkaz na mn. položky pořadí 61 : 3,00000*1,01</t>
  </si>
  <si>
    <t>899104111RT2</t>
  </si>
  <si>
    <t>Osazení poklopů litinových a ocelových včetně dodávky poklopu litinového s rámem _x000D_
 šachtového D 650 mm</t>
  </si>
  <si>
    <t>899711121R00</t>
  </si>
  <si>
    <t>Výstražné fólie výstražná fólie pro kanalizaci, šířka 22 cm</t>
  </si>
  <si>
    <t>Odkaz na mn. položky pořadí 53 : 16,40000</t>
  </si>
  <si>
    <t>894431121RB1</t>
  </si>
  <si>
    <t>Revizní šachta, D 315 mm, dno PP KG D 160 mm, poklop</t>
  </si>
  <si>
    <t>Agregovaná položka</t>
  </si>
  <si>
    <t>POL2_</t>
  </si>
  <si>
    <t>Plastové dno, šachta z korugované trouby, těsnění, šachtová roura teleskopická, čtvercový rám do teleskopické trouby, poklop.</t>
  </si>
  <si>
    <t>revizní šachty drenáže : 24</t>
  </si>
  <si>
    <t>894431321RB1</t>
  </si>
  <si>
    <t>Šachta, D 425 mm, dno KG D 160 mm, poklop</t>
  </si>
  <si>
    <t>Plastové dno, šachta z korugované trouby, těsnění, šachtová roura teleskopická, rám do teleskopické trouby, poklop.</t>
  </si>
  <si>
    <t>RŠ1, RŠ2, RŠ 3 : 3</t>
  </si>
  <si>
    <t>916561111RT2</t>
  </si>
  <si>
    <t>Osazení záhonového obrubníku betonového včetně dodávky obrubníků_x000D_
 rozměrů 500/50/200 mm, do lože z betonu prostého C 12/15, s boční opěrou z betonu prostého</t>
  </si>
  <si>
    <t>se zřízením lože z betonu prostého C 12/15 tl. 80-100 mm</t>
  </si>
  <si>
    <t>Odkaz na mn. položky pořadí 22 : 16,00000</t>
  </si>
  <si>
    <t>998276101R00</t>
  </si>
  <si>
    <t>Přesun hmot pro trubní vedení z trub plastových nebo sklolaminátových v otevřeném výkopu</t>
  </si>
  <si>
    <t>Přesun hmot</t>
  </si>
  <si>
    <t>POL7_</t>
  </si>
  <si>
    <t>vodovodu nebo kanalizace ražené nebo hloubené (827 1.1, 827 1.9, 827 2.1, 827 2.9), drobných objektů</t>
  </si>
  <si>
    <t>na vzdálenost 15 m od hrany výkopu nebo od okraje šachty</t>
  </si>
  <si>
    <t xml:space="preserve">Hmotnosti z položek s pořadovými čísly: : </t>
  </si>
  <si>
    <t xml:space="preserve">5,10,28,30,32,33,35,36,37,38,39,40,41,42,43,44,45,46,47,48,49,50,51,52,54,55,56,58,60,62,63,67, : </t>
  </si>
  <si>
    <t>Součet: : 410,34921</t>
  </si>
  <si>
    <t>711191272RT2</t>
  </si>
  <si>
    <t>Provedení izolace proti zemní vlhkosti ostatní svislé uložení, ochranná textilie, 300 g/m2</t>
  </si>
  <si>
    <t>800-711</t>
  </si>
  <si>
    <t>ochrana nopová fólie : 208,54*(1,65+0,3)</t>
  </si>
  <si>
    <t>711823121RT6</t>
  </si>
  <si>
    <t>Ochrana konstrukcí nopovou fólií svisle, výška nopu 20 mm, včetně dodávky fólie</t>
  </si>
  <si>
    <t>nopová fólie : 208,54*(1,65+0,3)</t>
  </si>
  <si>
    <t>711823129RT5</t>
  </si>
  <si>
    <t>Ochrana konstrukcí nopovou fólií ukončovací lišta,  , včetně dodávky lišty</t>
  </si>
  <si>
    <t>lišta nopová fólie : 208,54</t>
  </si>
  <si>
    <t>998711101R00</t>
  </si>
  <si>
    <t>Přesun hmot pro izolace proti vodě svisle do 6 m</t>
  </si>
  <si>
    <t>50 m vodorovně měřeno od těžiště půdorysné plochy skládky do těžiště půdorysné plochy objektu</t>
  </si>
  <si>
    <t xml:space="preserve">69,70,71, : </t>
  </si>
  <si>
    <t>Součet: : 0,66660</t>
  </si>
  <si>
    <t>004111010R</t>
  </si>
  <si>
    <t xml:space="preserve">Průzkumné práce </t>
  </si>
  <si>
    <t>Soubor</t>
  </si>
  <si>
    <t>VRN</t>
  </si>
  <si>
    <t>POL99_8</t>
  </si>
  <si>
    <t>V rámci přípravných prací budou provedeny sondážní práce. Předpokládaný rozsah sondážních prací je 6 sond pro ověření hloubky základových konstrukcí. Dále 4 sondy pro ověření skladeb stávajících zpevněných ploch, jejichž kryt bude demontován a vrácen zpět.</t>
  </si>
  <si>
    <t>00511 R</t>
  </si>
  <si>
    <t xml:space="preserve">Geodetické práce </t>
  </si>
  <si>
    <t>Geodetické zaměření výšky výkopů a drenáže.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</si>
  <si>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</si>
  <si>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</si>
  <si>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</si>
  <si>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005121 R</t>
  </si>
  <si>
    <t>Zařízení staveniště</t>
  </si>
  <si>
    <t>Veškeré náklady spojené s vybudováním, provozem a odstraněním zařízení staveniště.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</si>
  <si>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</si>
  <si>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</si>
  <si>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omezeným provozem v důsledku nezbytného respektování stávající dopravy ovlivňující stavební práce. Zabezpečení výkopů.</t>
  </si>
  <si>
    <t>005231010R</t>
  </si>
  <si>
    <t>Revize</t>
  </si>
  <si>
    <t>náklady spojené s provedením všech technickými normami předepsaných zkoušek a revizí stavebních konstrukcí nebo stavebních prací.</t>
  </si>
  <si>
    <t>005241010R</t>
  </si>
  <si>
    <t xml:space="preserve">Dokumentace skutečného provedení </t>
  </si>
  <si>
    <t>Náklady na vyhotovení dokumentace skutečného provedení stavby a její předání objednateli v rozsahu dle SOD.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</si>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</sst>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2" t="s">
        <v>39</v>
      </c>
      <c r="B2" s="192"/>
      <c r="C2" s="192"/>
      <c r="D2" s="192"/>
      <c r="E2" s="192"/>
      <c r="F2" s="192"/>
      <c r="G2" s="192"/>
    </row>
  </sheetData>
  <sheetProtection algorithmName="SHA-512" hashValue="HyIBy7sR/mwiNwSnNtj86DF5q7vsEJwRGbtQWt8cPNIXhtYTtzUPprDfyP7yobIi2X3MKjOxyLuMrL+V47f+HA==" saltValue="zRRyM19sH6PIXRQIWoMoo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0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8" t="s">
        <v>41</v>
      </c>
      <c r="C1" s="229"/>
      <c r="D1" s="229"/>
      <c r="E1" s="229"/>
      <c r="F1" s="229"/>
      <c r="G1" s="229"/>
      <c r="H1" s="229"/>
      <c r="I1" s="229"/>
      <c r="J1" s="230"/>
    </row>
    <row r="2" spans="1:15" ht="36" customHeight="1" x14ac:dyDescent="0.2">
      <c r="A2" s="2"/>
      <c r="B2" s="78" t="s">
        <v>22</v>
      </c>
      <c r="C2" s="79"/>
      <c r="D2" s="80" t="s">
        <v>48</v>
      </c>
      <c r="E2" s="234" t="s">
        <v>49</v>
      </c>
      <c r="F2" s="235"/>
      <c r="G2" s="235"/>
      <c r="H2" s="235"/>
      <c r="I2" s="235"/>
      <c r="J2" s="236"/>
      <c r="O2" s="1"/>
    </row>
    <row r="3" spans="1:15" ht="27" customHeight="1" x14ac:dyDescent="0.2">
      <c r="A3" s="2"/>
      <c r="B3" s="81" t="s">
        <v>46</v>
      </c>
      <c r="C3" s="79"/>
      <c r="D3" s="82" t="s">
        <v>45</v>
      </c>
      <c r="E3" s="237" t="s">
        <v>44</v>
      </c>
      <c r="F3" s="238"/>
      <c r="G3" s="238"/>
      <c r="H3" s="238"/>
      <c r="I3" s="238"/>
      <c r="J3" s="239"/>
    </row>
    <row r="4" spans="1:15" ht="23.25" customHeight="1" x14ac:dyDescent="0.2">
      <c r="A4" s="76">
        <v>6345</v>
      </c>
      <c r="B4" s="83" t="s">
        <v>47</v>
      </c>
      <c r="C4" s="84"/>
      <c r="D4" s="85" t="s">
        <v>43</v>
      </c>
      <c r="E4" s="217" t="s">
        <v>44</v>
      </c>
      <c r="F4" s="218"/>
      <c r="G4" s="218"/>
      <c r="H4" s="218"/>
      <c r="I4" s="218"/>
      <c r="J4" s="219"/>
    </row>
    <row r="5" spans="1:15" ht="24" customHeight="1" x14ac:dyDescent="0.2">
      <c r="A5" s="2"/>
      <c r="B5" s="31" t="s">
        <v>42</v>
      </c>
      <c r="D5" s="222" t="s">
        <v>50</v>
      </c>
      <c r="E5" s="223"/>
      <c r="F5" s="223"/>
      <c r="G5" s="223"/>
      <c r="H5" s="18" t="s">
        <v>40</v>
      </c>
      <c r="I5" s="86" t="s">
        <v>54</v>
      </c>
      <c r="J5" s="8"/>
    </row>
    <row r="6" spans="1:15" ht="15.75" customHeight="1" x14ac:dyDescent="0.2">
      <c r="A6" s="2"/>
      <c r="B6" s="28"/>
      <c r="C6" s="55"/>
      <c r="D6" s="224" t="s">
        <v>51</v>
      </c>
      <c r="E6" s="225"/>
      <c r="F6" s="225"/>
      <c r="G6" s="225"/>
      <c r="H6" s="18" t="s">
        <v>34</v>
      </c>
      <c r="I6" s="86" t="s">
        <v>55</v>
      </c>
      <c r="J6" s="8"/>
    </row>
    <row r="7" spans="1:15" ht="15.75" customHeight="1" x14ac:dyDescent="0.2">
      <c r="A7" s="2"/>
      <c r="B7" s="29"/>
      <c r="C7" s="56"/>
      <c r="D7" s="77" t="s">
        <v>53</v>
      </c>
      <c r="E7" s="226" t="s">
        <v>52</v>
      </c>
      <c r="F7" s="227"/>
      <c r="G7" s="227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1"/>
      <c r="E11" s="241"/>
      <c r="F11" s="241"/>
      <c r="G11" s="241"/>
      <c r="H11" s="18" t="s">
        <v>40</v>
      </c>
      <c r="I11" s="88"/>
      <c r="J11" s="8"/>
    </row>
    <row r="12" spans="1:15" ht="15.75" customHeight="1" x14ac:dyDescent="0.2">
      <c r="A12" s="2"/>
      <c r="B12" s="28"/>
      <c r="C12" s="55"/>
      <c r="D12" s="216"/>
      <c r="E12" s="216"/>
      <c r="F12" s="216"/>
      <c r="G12" s="216"/>
      <c r="H12" s="18" t="s">
        <v>34</v>
      </c>
      <c r="I12" s="88"/>
      <c r="J12" s="8"/>
    </row>
    <row r="13" spans="1:15" ht="15.75" customHeight="1" x14ac:dyDescent="0.2">
      <c r="A13" s="2"/>
      <c r="B13" s="29"/>
      <c r="C13" s="56"/>
      <c r="D13" s="87"/>
      <c r="E13" s="220"/>
      <c r="F13" s="221"/>
      <c r="G13" s="221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0"/>
      <c r="F15" s="240"/>
      <c r="G15" s="242"/>
      <c r="H15" s="242"/>
      <c r="I15" s="242" t="s">
        <v>29</v>
      </c>
      <c r="J15" s="243"/>
    </row>
    <row r="16" spans="1:15" ht="23.25" customHeight="1" x14ac:dyDescent="0.2">
      <c r="A16" s="141" t="s">
        <v>24</v>
      </c>
      <c r="B16" s="38" t="s">
        <v>24</v>
      </c>
      <c r="C16" s="62"/>
      <c r="D16" s="63"/>
      <c r="E16" s="205"/>
      <c r="F16" s="206"/>
      <c r="G16" s="205"/>
      <c r="H16" s="206"/>
      <c r="I16" s="205">
        <f>SUMIF(F50:F66,A16,I50:I66)+SUMIF(F50:F66,"PSU",I50:I66)</f>
        <v>0</v>
      </c>
      <c r="J16" s="207"/>
    </row>
    <row r="17" spans="1:10" ht="23.25" customHeight="1" x14ac:dyDescent="0.2">
      <c r="A17" s="141" t="s">
        <v>25</v>
      </c>
      <c r="B17" s="38" t="s">
        <v>25</v>
      </c>
      <c r="C17" s="62"/>
      <c r="D17" s="63"/>
      <c r="E17" s="205"/>
      <c r="F17" s="206"/>
      <c r="G17" s="205"/>
      <c r="H17" s="206"/>
      <c r="I17" s="205">
        <f>SUMIF(F50:F66,A17,I50:I66)</f>
        <v>0</v>
      </c>
      <c r="J17" s="207"/>
    </row>
    <row r="18" spans="1:10" ht="23.25" customHeight="1" x14ac:dyDescent="0.2">
      <c r="A18" s="141" t="s">
        <v>26</v>
      </c>
      <c r="B18" s="38" t="s">
        <v>26</v>
      </c>
      <c r="C18" s="62"/>
      <c r="D18" s="63"/>
      <c r="E18" s="205"/>
      <c r="F18" s="206"/>
      <c r="G18" s="205"/>
      <c r="H18" s="206"/>
      <c r="I18" s="205">
        <f>SUMIF(F50:F66,A18,I50:I66)</f>
        <v>0</v>
      </c>
      <c r="J18" s="207"/>
    </row>
    <row r="19" spans="1:10" ht="23.25" customHeight="1" x14ac:dyDescent="0.2">
      <c r="A19" s="141" t="s">
        <v>91</v>
      </c>
      <c r="B19" s="38" t="s">
        <v>27</v>
      </c>
      <c r="C19" s="62"/>
      <c r="D19" s="63"/>
      <c r="E19" s="205"/>
      <c r="F19" s="206"/>
      <c r="G19" s="205"/>
      <c r="H19" s="206"/>
      <c r="I19" s="205">
        <f>SUMIF(F50:F66,A19,I50:I66)</f>
        <v>0</v>
      </c>
      <c r="J19" s="207"/>
    </row>
    <row r="20" spans="1:10" ht="23.25" customHeight="1" x14ac:dyDescent="0.2">
      <c r="A20" s="141" t="s">
        <v>92</v>
      </c>
      <c r="B20" s="38" t="s">
        <v>28</v>
      </c>
      <c r="C20" s="62"/>
      <c r="D20" s="63"/>
      <c r="E20" s="205"/>
      <c r="F20" s="206"/>
      <c r="G20" s="205"/>
      <c r="H20" s="206"/>
      <c r="I20" s="205">
        <f>SUMIF(F50:F66,A20,I50:I66)</f>
        <v>0</v>
      </c>
      <c r="J20" s="207"/>
    </row>
    <row r="21" spans="1:10" ht="23.25" customHeight="1" x14ac:dyDescent="0.2">
      <c r="A21" s="2"/>
      <c r="B21" s="48" t="s">
        <v>29</v>
      </c>
      <c r="C21" s="64"/>
      <c r="D21" s="65"/>
      <c r="E21" s="208"/>
      <c r="F21" s="244"/>
      <c r="G21" s="208"/>
      <c r="H21" s="244"/>
      <c r="I21" s="208">
        <f>SUM(I16:J20)</f>
        <v>0</v>
      </c>
      <c r="J21" s="20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03">
        <f>ZakladDPHSniVypocet</f>
        <v>0</v>
      </c>
      <c r="H23" s="204"/>
      <c r="I23" s="204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01">
        <f>A23</f>
        <v>0</v>
      </c>
      <c r="H24" s="202"/>
      <c r="I24" s="202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03">
        <f>ZakladDPHZaklVypocet</f>
        <v>0</v>
      </c>
      <c r="H25" s="204"/>
      <c r="I25" s="204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31">
        <f>A25</f>
        <v>0</v>
      </c>
      <c r="H26" s="232"/>
      <c r="I26" s="232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33">
        <f>CenaCelkem-(ZakladDPHSni+DPHSni+ZakladDPHZakl+DPHZakl)</f>
        <v>0</v>
      </c>
      <c r="H27" s="233"/>
      <c r="I27" s="233"/>
      <c r="J27" s="41" t="str">
        <f t="shared" si="0"/>
        <v>CZK</v>
      </c>
    </row>
    <row r="28" spans="1:10" ht="27.75" hidden="1" customHeight="1" thickBot="1" x14ac:dyDescent="0.25">
      <c r="A28" s="2"/>
      <c r="B28" s="115" t="s">
        <v>23</v>
      </c>
      <c r="C28" s="116"/>
      <c r="D28" s="116"/>
      <c r="E28" s="117"/>
      <c r="F28" s="118"/>
      <c r="G28" s="211">
        <f>ZakladDPHSniVypocet+ZakladDPHZaklVypocet</f>
        <v>0</v>
      </c>
      <c r="H28" s="211"/>
      <c r="I28" s="211"/>
      <c r="J28" s="11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5" t="s">
        <v>35</v>
      </c>
      <c r="C29" s="120"/>
      <c r="D29" s="120"/>
      <c r="E29" s="120"/>
      <c r="F29" s="121"/>
      <c r="G29" s="210">
        <f>A27</f>
        <v>0</v>
      </c>
      <c r="H29" s="210"/>
      <c r="I29" s="210"/>
      <c r="J29" s="122" t="s">
        <v>59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2"/>
      <c r="E34" s="213"/>
      <c r="G34" s="214"/>
      <c r="H34" s="215"/>
      <c r="I34" s="215"/>
      <c r="J34" s="25"/>
    </row>
    <row r="35" spans="1:10" ht="12.75" customHeight="1" x14ac:dyDescent="0.2">
      <c r="A35" s="2"/>
      <c r="B35" s="2"/>
      <c r="D35" s="200" t="s">
        <v>2</v>
      </c>
      <c r="E35" s="200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2" t="s">
        <v>16</v>
      </c>
      <c r="C37" s="93"/>
      <c r="D37" s="93"/>
      <c r="E37" s="93"/>
      <c r="F37" s="94"/>
      <c r="G37" s="94"/>
      <c r="H37" s="94"/>
      <c r="I37" s="94"/>
      <c r="J37" s="95"/>
    </row>
    <row r="38" spans="1:10" ht="25.5" hidden="1" customHeight="1" x14ac:dyDescent="0.2">
      <c r="A38" s="91" t="s">
        <v>37</v>
      </c>
      <c r="B38" s="96" t="s">
        <v>17</v>
      </c>
      <c r="C38" s="97" t="s">
        <v>5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18</v>
      </c>
      <c r="I38" s="99" t="s">
        <v>1</v>
      </c>
      <c r="J38" s="100" t="s">
        <v>0</v>
      </c>
    </row>
    <row r="39" spans="1:10" ht="25.5" hidden="1" customHeight="1" x14ac:dyDescent="0.2">
      <c r="A39" s="91">
        <v>1</v>
      </c>
      <c r="B39" s="101" t="s">
        <v>56</v>
      </c>
      <c r="C39" s="195"/>
      <c r="D39" s="195"/>
      <c r="E39" s="195"/>
      <c r="F39" s="102">
        <f>'01 23200101 Pol'!AE277</f>
        <v>0</v>
      </c>
      <c r="G39" s="103">
        <f>'01 23200101 Pol'!AF277</f>
        <v>0</v>
      </c>
      <c r="H39" s="104">
        <f>(F39*SazbaDPH1/100)+(G39*SazbaDPH2/100)</f>
        <v>0</v>
      </c>
      <c r="I39" s="104">
        <f>F39+G39+H39</f>
        <v>0</v>
      </c>
      <c r="J39" s="105" t="str">
        <f>IF(CenaCelkemVypocet=0,"",I39/CenaCelkemVypocet*100)</f>
        <v/>
      </c>
    </row>
    <row r="40" spans="1:10" ht="25.5" hidden="1" customHeight="1" x14ac:dyDescent="0.2">
      <c r="A40" s="91">
        <v>2</v>
      </c>
      <c r="B40" s="106"/>
      <c r="C40" s="196" t="s">
        <v>57</v>
      </c>
      <c r="D40" s="196"/>
      <c r="E40" s="196"/>
      <c r="F40" s="107"/>
      <c r="G40" s="108"/>
      <c r="H40" s="108">
        <f>(F40*SazbaDPH1/100)+(G40*SazbaDPH2/100)</f>
        <v>0</v>
      </c>
      <c r="I40" s="108"/>
      <c r="J40" s="109"/>
    </row>
    <row r="41" spans="1:10" ht="25.5" hidden="1" customHeight="1" x14ac:dyDescent="0.2">
      <c r="A41" s="91">
        <v>2</v>
      </c>
      <c r="B41" s="106" t="s">
        <v>45</v>
      </c>
      <c r="C41" s="196" t="s">
        <v>44</v>
      </c>
      <c r="D41" s="196"/>
      <c r="E41" s="196"/>
      <c r="F41" s="107">
        <f>'01 23200101 Pol'!AE277</f>
        <v>0</v>
      </c>
      <c r="G41" s="108">
        <f>'01 23200101 Pol'!AF277</f>
        <v>0</v>
      </c>
      <c r="H41" s="108">
        <f>(F41*SazbaDPH1/100)+(G41*SazbaDPH2/100)</f>
        <v>0</v>
      </c>
      <c r="I41" s="108">
        <f>F41+G41+H41</f>
        <v>0</v>
      </c>
      <c r="J41" s="109" t="str">
        <f>IF(CenaCelkemVypocet=0,"",I41/CenaCelkemVypocet*100)</f>
        <v/>
      </c>
    </row>
    <row r="42" spans="1:10" ht="25.5" hidden="1" customHeight="1" x14ac:dyDescent="0.2">
      <c r="A42" s="91">
        <v>3</v>
      </c>
      <c r="B42" s="110" t="s">
        <v>43</v>
      </c>
      <c r="C42" s="195" t="s">
        <v>44</v>
      </c>
      <c r="D42" s="195"/>
      <c r="E42" s="195"/>
      <c r="F42" s="111">
        <f>'01 23200101 Pol'!AE277</f>
        <v>0</v>
      </c>
      <c r="G42" s="104">
        <f>'01 23200101 Pol'!AF277</f>
        <v>0</v>
      </c>
      <c r="H42" s="104">
        <f>(F42*SazbaDPH1/100)+(G42*SazbaDPH2/100)</f>
        <v>0</v>
      </c>
      <c r="I42" s="104">
        <f>F42+G42+H42</f>
        <v>0</v>
      </c>
      <c r="J42" s="105" t="str">
        <f>IF(CenaCelkemVypocet=0,"",I42/CenaCelkemVypocet*100)</f>
        <v/>
      </c>
    </row>
    <row r="43" spans="1:10" ht="25.5" hidden="1" customHeight="1" x14ac:dyDescent="0.2">
      <c r="A43" s="91"/>
      <c r="B43" s="197" t="s">
        <v>58</v>
      </c>
      <c r="C43" s="198"/>
      <c r="D43" s="198"/>
      <c r="E43" s="199"/>
      <c r="F43" s="112">
        <f>SUMIF(A39:A42,"=1",F39:F42)</f>
        <v>0</v>
      </c>
      <c r="G43" s="113">
        <f>SUMIF(A39:A42,"=1",G39:G42)</f>
        <v>0</v>
      </c>
      <c r="H43" s="113">
        <f>SUMIF(A39:A42,"=1",H39:H42)</f>
        <v>0</v>
      </c>
      <c r="I43" s="113">
        <f>SUMIF(A39:A42,"=1",I39:I42)</f>
        <v>0</v>
      </c>
      <c r="J43" s="114">
        <f>SUMIF(A39:A42,"=1",J39:J42)</f>
        <v>0</v>
      </c>
    </row>
    <row r="47" spans="1:10" ht="15.75" x14ac:dyDescent="0.25">
      <c r="B47" s="123" t="s">
        <v>60</v>
      </c>
    </row>
    <row r="49" spans="1:10" ht="25.5" customHeight="1" x14ac:dyDescent="0.2">
      <c r="A49" s="125"/>
      <c r="B49" s="128" t="s">
        <v>17</v>
      </c>
      <c r="C49" s="128" t="s">
        <v>5</v>
      </c>
      <c r="D49" s="129"/>
      <c r="E49" s="129"/>
      <c r="F49" s="130" t="s">
        <v>61</v>
      </c>
      <c r="G49" s="130"/>
      <c r="H49" s="130"/>
      <c r="I49" s="130" t="s">
        <v>29</v>
      </c>
      <c r="J49" s="130" t="s">
        <v>0</v>
      </c>
    </row>
    <row r="50" spans="1:10" ht="36.75" customHeight="1" x14ac:dyDescent="0.2">
      <c r="A50" s="126"/>
      <c r="B50" s="131" t="s">
        <v>62</v>
      </c>
      <c r="C50" s="193" t="s">
        <v>63</v>
      </c>
      <c r="D50" s="194"/>
      <c r="E50" s="194"/>
      <c r="F50" s="137" t="s">
        <v>24</v>
      </c>
      <c r="G50" s="138"/>
      <c r="H50" s="138"/>
      <c r="I50" s="138">
        <f>'01 23200101 Pol'!G8</f>
        <v>0</v>
      </c>
      <c r="J50" s="135" t="str">
        <f>IF(I67=0,"",I50/I67*100)</f>
        <v/>
      </c>
    </row>
    <row r="51" spans="1:10" ht="36.75" customHeight="1" x14ac:dyDescent="0.2">
      <c r="A51" s="126"/>
      <c r="B51" s="131" t="s">
        <v>64</v>
      </c>
      <c r="C51" s="193" t="s">
        <v>65</v>
      </c>
      <c r="D51" s="194"/>
      <c r="E51" s="194"/>
      <c r="F51" s="137" t="s">
        <v>24</v>
      </c>
      <c r="G51" s="138"/>
      <c r="H51" s="138"/>
      <c r="I51" s="138">
        <f>'01 23200101 Pol'!G79</f>
        <v>0</v>
      </c>
      <c r="J51" s="135" t="str">
        <f>IF(I67=0,"",I51/I67*100)</f>
        <v/>
      </c>
    </row>
    <row r="52" spans="1:10" ht="36.75" customHeight="1" x14ac:dyDescent="0.2">
      <c r="A52" s="126"/>
      <c r="B52" s="131" t="s">
        <v>66</v>
      </c>
      <c r="C52" s="193" t="s">
        <v>65</v>
      </c>
      <c r="D52" s="194"/>
      <c r="E52" s="194"/>
      <c r="F52" s="137" t="s">
        <v>24</v>
      </c>
      <c r="G52" s="138"/>
      <c r="H52" s="138"/>
      <c r="I52" s="138">
        <f>'01 23200101 Pol'!G94</f>
        <v>0</v>
      </c>
      <c r="J52" s="135" t="str">
        <f>IF(I67=0,"",I52/I67*100)</f>
        <v/>
      </c>
    </row>
    <row r="53" spans="1:10" ht="36.75" customHeight="1" x14ac:dyDescent="0.2">
      <c r="A53" s="126"/>
      <c r="B53" s="131" t="s">
        <v>67</v>
      </c>
      <c r="C53" s="193" t="s">
        <v>68</v>
      </c>
      <c r="D53" s="194"/>
      <c r="E53" s="194"/>
      <c r="F53" s="137" t="s">
        <v>24</v>
      </c>
      <c r="G53" s="138"/>
      <c r="H53" s="138"/>
      <c r="I53" s="138">
        <f>'01 23200101 Pol'!G118</f>
        <v>0</v>
      </c>
      <c r="J53" s="135" t="str">
        <f>IF(I67=0,"",I53/I67*100)</f>
        <v/>
      </c>
    </row>
    <row r="54" spans="1:10" ht="36.75" customHeight="1" x14ac:dyDescent="0.2">
      <c r="A54" s="126"/>
      <c r="B54" s="131" t="s">
        <v>69</v>
      </c>
      <c r="C54" s="193" t="s">
        <v>70</v>
      </c>
      <c r="D54" s="194"/>
      <c r="E54" s="194"/>
      <c r="F54" s="137" t="s">
        <v>24</v>
      </c>
      <c r="G54" s="138"/>
      <c r="H54" s="138"/>
      <c r="I54" s="138">
        <f>'01 23200101 Pol'!G132</f>
        <v>0</v>
      </c>
      <c r="J54" s="135" t="str">
        <f>IF(I67=0,"",I54/I67*100)</f>
        <v/>
      </c>
    </row>
    <row r="55" spans="1:10" ht="36.75" customHeight="1" x14ac:dyDescent="0.2">
      <c r="A55" s="126"/>
      <c r="B55" s="131" t="s">
        <v>71</v>
      </c>
      <c r="C55" s="193" t="s">
        <v>72</v>
      </c>
      <c r="D55" s="194"/>
      <c r="E55" s="194"/>
      <c r="F55" s="137" t="s">
        <v>24</v>
      </c>
      <c r="G55" s="138"/>
      <c r="H55" s="138"/>
      <c r="I55" s="138">
        <f>'01 23200101 Pol'!G158</f>
        <v>0</v>
      </c>
      <c r="J55" s="135" t="str">
        <f>IF(I67=0,"",I55/I67*100)</f>
        <v/>
      </c>
    </row>
    <row r="56" spans="1:10" ht="36.75" customHeight="1" x14ac:dyDescent="0.2">
      <c r="A56" s="126"/>
      <c r="B56" s="131" t="s">
        <v>73</v>
      </c>
      <c r="C56" s="193" t="s">
        <v>74</v>
      </c>
      <c r="D56" s="194"/>
      <c r="E56" s="194"/>
      <c r="F56" s="137" t="s">
        <v>24</v>
      </c>
      <c r="G56" s="138"/>
      <c r="H56" s="138"/>
      <c r="I56" s="138">
        <f>'01 23200101 Pol'!G169</f>
        <v>0</v>
      </c>
      <c r="J56" s="135" t="str">
        <f>IF(I67=0,"",I56/I67*100)</f>
        <v/>
      </c>
    </row>
    <row r="57" spans="1:10" ht="36.75" customHeight="1" x14ac:dyDescent="0.2">
      <c r="A57" s="126"/>
      <c r="B57" s="131" t="s">
        <v>75</v>
      </c>
      <c r="C57" s="193" t="s">
        <v>76</v>
      </c>
      <c r="D57" s="194"/>
      <c r="E57" s="194"/>
      <c r="F57" s="137" t="s">
        <v>24</v>
      </c>
      <c r="G57" s="138"/>
      <c r="H57" s="138"/>
      <c r="I57" s="138">
        <f>'01 23200101 Pol'!G173</f>
        <v>0</v>
      </c>
      <c r="J57" s="135" t="str">
        <f>IF(I67=0,"",I57/I67*100)</f>
        <v/>
      </c>
    </row>
    <row r="58" spans="1:10" ht="36.75" customHeight="1" x14ac:dyDescent="0.2">
      <c r="A58" s="126"/>
      <c r="B58" s="131" t="s">
        <v>77</v>
      </c>
      <c r="C58" s="193" t="s">
        <v>78</v>
      </c>
      <c r="D58" s="194"/>
      <c r="E58" s="194"/>
      <c r="F58" s="137" t="s">
        <v>24</v>
      </c>
      <c r="G58" s="138"/>
      <c r="H58" s="138"/>
      <c r="I58" s="138">
        <f>'01 23200101 Pol'!G178</f>
        <v>0</v>
      </c>
      <c r="J58" s="135" t="str">
        <f>IF(I67=0,"",I58/I67*100)</f>
        <v/>
      </c>
    </row>
    <row r="59" spans="1:10" ht="36.75" customHeight="1" x14ac:dyDescent="0.2">
      <c r="A59" s="126"/>
      <c r="B59" s="131" t="s">
        <v>79</v>
      </c>
      <c r="C59" s="193" t="s">
        <v>80</v>
      </c>
      <c r="D59" s="194"/>
      <c r="E59" s="194"/>
      <c r="F59" s="137" t="s">
        <v>24</v>
      </c>
      <c r="G59" s="138"/>
      <c r="H59" s="138"/>
      <c r="I59" s="138">
        <f>'01 23200101 Pol'!G189</f>
        <v>0</v>
      </c>
      <c r="J59" s="135" t="str">
        <f>IF(I67=0,"",I59/I67*100)</f>
        <v/>
      </c>
    </row>
    <row r="60" spans="1:10" ht="36.75" customHeight="1" x14ac:dyDescent="0.2">
      <c r="A60" s="126"/>
      <c r="B60" s="131" t="s">
        <v>81</v>
      </c>
      <c r="C60" s="193" t="s">
        <v>82</v>
      </c>
      <c r="D60" s="194"/>
      <c r="E60" s="194"/>
      <c r="F60" s="137" t="s">
        <v>24</v>
      </c>
      <c r="G60" s="138"/>
      <c r="H60" s="138"/>
      <c r="I60" s="138">
        <f>'01 23200101 Pol'!G201</f>
        <v>0</v>
      </c>
      <c r="J60" s="135" t="str">
        <f>IF(I67=0,"",I60/I67*100)</f>
        <v/>
      </c>
    </row>
    <row r="61" spans="1:10" ht="36.75" customHeight="1" x14ac:dyDescent="0.2">
      <c r="A61" s="126"/>
      <c r="B61" s="131" t="s">
        <v>83</v>
      </c>
      <c r="C61" s="193" t="s">
        <v>84</v>
      </c>
      <c r="D61" s="194"/>
      <c r="E61" s="194"/>
      <c r="F61" s="137" t="s">
        <v>24</v>
      </c>
      <c r="G61" s="138"/>
      <c r="H61" s="138"/>
      <c r="I61" s="138">
        <f>'01 23200101 Pol'!G211</f>
        <v>0</v>
      </c>
      <c r="J61" s="135" t="str">
        <f>IF(I67=0,"",I61/I67*100)</f>
        <v/>
      </c>
    </row>
    <row r="62" spans="1:10" ht="36.75" customHeight="1" x14ac:dyDescent="0.2">
      <c r="A62" s="126"/>
      <c r="B62" s="131" t="s">
        <v>85</v>
      </c>
      <c r="C62" s="193" t="s">
        <v>86</v>
      </c>
      <c r="D62" s="194"/>
      <c r="E62" s="194"/>
      <c r="F62" s="137" t="s">
        <v>24</v>
      </c>
      <c r="G62" s="138"/>
      <c r="H62" s="138"/>
      <c r="I62" s="138">
        <f>'01 23200101 Pol'!G237</f>
        <v>0</v>
      </c>
      <c r="J62" s="135" t="str">
        <f>IF(I67=0,"",I62/I67*100)</f>
        <v/>
      </c>
    </row>
    <row r="63" spans="1:10" ht="36.75" customHeight="1" x14ac:dyDescent="0.2">
      <c r="A63" s="126"/>
      <c r="B63" s="131" t="s">
        <v>87</v>
      </c>
      <c r="C63" s="193" t="s">
        <v>88</v>
      </c>
      <c r="D63" s="194"/>
      <c r="E63" s="194"/>
      <c r="F63" s="137" t="s">
        <v>24</v>
      </c>
      <c r="G63" s="138"/>
      <c r="H63" s="138"/>
      <c r="I63" s="138">
        <f>'01 23200101 Pol'!G241</f>
        <v>0</v>
      </c>
      <c r="J63" s="135" t="str">
        <f>IF(I67=0,"",I63/I67*100)</f>
        <v/>
      </c>
    </row>
    <row r="64" spans="1:10" ht="36.75" customHeight="1" x14ac:dyDescent="0.2">
      <c r="A64" s="126"/>
      <c r="B64" s="131" t="s">
        <v>89</v>
      </c>
      <c r="C64" s="193" t="s">
        <v>90</v>
      </c>
      <c r="D64" s="194"/>
      <c r="E64" s="194"/>
      <c r="F64" s="137" t="s">
        <v>25</v>
      </c>
      <c r="G64" s="138"/>
      <c r="H64" s="138"/>
      <c r="I64" s="138">
        <f>'01 23200101 Pol'!G248</f>
        <v>0</v>
      </c>
      <c r="J64" s="135" t="str">
        <f>IF(I67=0,"",I64/I67*100)</f>
        <v/>
      </c>
    </row>
    <row r="65" spans="1:10" ht="36.75" customHeight="1" x14ac:dyDescent="0.2">
      <c r="A65" s="126"/>
      <c r="B65" s="131" t="s">
        <v>91</v>
      </c>
      <c r="C65" s="193" t="s">
        <v>27</v>
      </c>
      <c r="D65" s="194"/>
      <c r="E65" s="194"/>
      <c r="F65" s="137" t="s">
        <v>91</v>
      </c>
      <c r="G65" s="138"/>
      <c r="H65" s="138"/>
      <c r="I65" s="138">
        <f>'01 23200101 Pol'!G260</f>
        <v>0</v>
      </c>
      <c r="J65" s="135" t="str">
        <f>IF(I67=0,"",I65/I67*100)</f>
        <v/>
      </c>
    </row>
    <row r="66" spans="1:10" ht="36.75" customHeight="1" x14ac:dyDescent="0.2">
      <c r="A66" s="126"/>
      <c r="B66" s="131" t="s">
        <v>92</v>
      </c>
      <c r="C66" s="193" t="s">
        <v>28</v>
      </c>
      <c r="D66" s="194"/>
      <c r="E66" s="194"/>
      <c r="F66" s="137" t="s">
        <v>92</v>
      </c>
      <c r="G66" s="138"/>
      <c r="H66" s="138"/>
      <c r="I66" s="138">
        <f>'01 23200101 Pol'!G271</f>
        <v>0</v>
      </c>
      <c r="J66" s="135" t="str">
        <f>IF(I67=0,"",I66/I67*100)</f>
        <v/>
      </c>
    </row>
    <row r="67" spans="1:10" ht="25.5" customHeight="1" x14ac:dyDescent="0.2">
      <c r="A67" s="127"/>
      <c r="B67" s="132" t="s">
        <v>1</v>
      </c>
      <c r="C67" s="133"/>
      <c r="D67" s="134"/>
      <c r="E67" s="134"/>
      <c r="F67" s="139"/>
      <c r="G67" s="140"/>
      <c r="H67" s="140"/>
      <c r="I67" s="140">
        <f>SUM(I50:I66)</f>
        <v>0</v>
      </c>
      <c r="J67" s="136">
        <f>SUM(J50:J66)</f>
        <v>0</v>
      </c>
    </row>
    <row r="68" spans="1:10" x14ac:dyDescent="0.2">
      <c r="F68" s="89"/>
      <c r="G68" s="89"/>
      <c r="H68" s="89"/>
      <c r="I68" s="89"/>
      <c r="J68" s="90"/>
    </row>
    <row r="69" spans="1:10" x14ac:dyDescent="0.2">
      <c r="F69" s="89"/>
      <c r="G69" s="89"/>
      <c r="H69" s="89"/>
      <c r="I69" s="89"/>
      <c r="J69" s="90"/>
    </row>
    <row r="70" spans="1:10" x14ac:dyDescent="0.2">
      <c r="F70" s="89"/>
      <c r="G70" s="89"/>
      <c r="H70" s="89"/>
      <c r="I70" s="89"/>
      <c r="J70" s="90"/>
    </row>
  </sheetData>
  <sheetProtection algorithmName="SHA-512" hashValue="AVm48N3OmqMgqTPe2svY8Df0eNlwcsAB5SjUFOhocoBOVazFnx5hftCLqn0IElOZ9KLB84R5UMbrjOVNQbek9A==" saltValue="R5tLV5M9SuQ2xzDvo1f06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6:E66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5" t="s">
        <v>6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50" t="s">
        <v>7</v>
      </c>
      <c r="B2" s="49"/>
      <c r="C2" s="247"/>
      <c r="D2" s="247"/>
      <c r="E2" s="247"/>
      <c r="F2" s="247"/>
      <c r="G2" s="248"/>
    </row>
    <row r="3" spans="1:7" ht="24.95" customHeight="1" x14ac:dyDescent="0.2">
      <c r="A3" s="50" t="s">
        <v>8</v>
      </c>
      <c r="B3" s="49"/>
      <c r="C3" s="247"/>
      <c r="D3" s="247"/>
      <c r="E3" s="247"/>
      <c r="F3" s="247"/>
      <c r="G3" s="248"/>
    </row>
    <row r="4" spans="1:7" ht="24.95" customHeight="1" x14ac:dyDescent="0.2">
      <c r="A4" s="50" t="s">
        <v>9</v>
      </c>
      <c r="B4" s="49"/>
      <c r="C4" s="247"/>
      <c r="D4" s="247"/>
      <c r="E4" s="247"/>
      <c r="F4" s="247"/>
      <c r="G4" s="248"/>
    </row>
    <row r="5" spans="1:7" x14ac:dyDescent="0.2">
      <c r="B5" s="4"/>
      <c r="C5" s="5"/>
      <c r="D5" s="6"/>
    </row>
  </sheetData>
  <sheetProtection algorithmName="SHA-512" hashValue="Ob6MJjHPrFCVV6dT1Ps03QBxia6z4dx1fx6+Uje4LDVhlPlTubYUdOMAAKasOqa1+qvVd9hxZNyzRPeufAvH2g==" saltValue="wBMuUayEkpMnVUR8T7u0n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G12" sqref="G12"/>
    </sheetView>
  </sheetViews>
  <sheetFormatPr defaultRowHeight="12.75" outlineLevelRow="1" x14ac:dyDescent="0.2"/>
  <cols>
    <col min="1" max="1" width="3.42578125" customWidth="1"/>
    <col min="2" max="2" width="12.7109375" style="124" customWidth="1"/>
    <col min="3" max="3" width="63.28515625" style="124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5" t="s">
        <v>93</v>
      </c>
      <c r="B1" s="255"/>
      <c r="C1" s="255"/>
      <c r="D1" s="255"/>
      <c r="E1" s="255"/>
      <c r="F1" s="255"/>
      <c r="G1" s="255"/>
      <c r="AG1" t="s">
        <v>94</v>
      </c>
    </row>
    <row r="2" spans="1:60" ht="25.15" customHeight="1" x14ac:dyDescent="0.2">
      <c r="A2" s="142" t="s">
        <v>7</v>
      </c>
      <c r="B2" s="49" t="s">
        <v>48</v>
      </c>
      <c r="C2" s="256" t="s">
        <v>49</v>
      </c>
      <c r="D2" s="257"/>
      <c r="E2" s="257"/>
      <c r="F2" s="257"/>
      <c r="G2" s="258"/>
      <c r="AG2" t="s">
        <v>95</v>
      </c>
    </row>
    <row r="3" spans="1:60" ht="25.15" customHeight="1" x14ac:dyDescent="0.2">
      <c r="A3" s="142" t="s">
        <v>8</v>
      </c>
      <c r="B3" s="49" t="s">
        <v>45</v>
      </c>
      <c r="C3" s="256" t="s">
        <v>44</v>
      </c>
      <c r="D3" s="257"/>
      <c r="E3" s="257"/>
      <c r="F3" s="257"/>
      <c r="G3" s="258"/>
      <c r="AC3" s="124" t="s">
        <v>95</v>
      </c>
      <c r="AG3" t="s">
        <v>96</v>
      </c>
    </row>
    <row r="4" spans="1:60" ht="25.15" customHeight="1" x14ac:dyDescent="0.2">
      <c r="A4" s="143" t="s">
        <v>9</v>
      </c>
      <c r="B4" s="144" t="s">
        <v>43</v>
      </c>
      <c r="C4" s="259" t="s">
        <v>44</v>
      </c>
      <c r="D4" s="260"/>
      <c r="E4" s="260"/>
      <c r="F4" s="260"/>
      <c r="G4" s="261"/>
      <c r="AG4" t="s">
        <v>97</v>
      </c>
    </row>
    <row r="5" spans="1:60" x14ac:dyDescent="0.2">
      <c r="D5" s="10"/>
    </row>
    <row r="6" spans="1:60" ht="38.25" x14ac:dyDescent="0.2">
      <c r="A6" s="146" t="s">
        <v>98</v>
      </c>
      <c r="B6" s="148" t="s">
        <v>99</v>
      </c>
      <c r="C6" s="148" t="s">
        <v>100</v>
      </c>
      <c r="D6" s="147" t="s">
        <v>101</v>
      </c>
      <c r="E6" s="146" t="s">
        <v>102</v>
      </c>
      <c r="F6" s="145" t="s">
        <v>103</v>
      </c>
      <c r="G6" s="146" t="s">
        <v>29</v>
      </c>
      <c r="H6" s="149" t="s">
        <v>30</v>
      </c>
      <c r="I6" s="149" t="s">
        <v>104</v>
      </c>
      <c r="J6" s="149" t="s">
        <v>31</v>
      </c>
      <c r="K6" s="149" t="s">
        <v>105</v>
      </c>
      <c r="L6" s="149" t="s">
        <v>106</v>
      </c>
      <c r="M6" s="149" t="s">
        <v>107</v>
      </c>
      <c r="N6" s="149" t="s">
        <v>108</v>
      </c>
      <c r="O6" s="149" t="s">
        <v>109</v>
      </c>
      <c r="P6" s="149" t="s">
        <v>110</v>
      </c>
      <c r="Q6" s="149" t="s">
        <v>111</v>
      </c>
      <c r="R6" s="149" t="s">
        <v>112</v>
      </c>
      <c r="S6" s="149" t="s">
        <v>113</v>
      </c>
      <c r="T6" s="149" t="s">
        <v>114</v>
      </c>
      <c r="U6" s="149" t="s">
        <v>115</v>
      </c>
      <c r="V6" s="149" t="s">
        <v>116</v>
      </c>
      <c r="W6" s="149" t="s">
        <v>117</v>
      </c>
      <c r="X6" s="149" t="s">
        <v>118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</row>
    <row r="8" spans="1:60" x14ac:dyDescent="0.2">
      <c r="A8" s="163" t="s">
        <v>119</v>
      </c>
      <c r="B8" s="164" t="s">
        <v>62</v>
      </c>
      <c r="C8" s="185" t="s">
        <v>63</v>
      </c>
      <c r="D8" s="165"/>
      <c r="E8" s="166"/>
      <c r="F8" s="167"/>
      <c r="G8" s="167">
        <f>SUMIF(AG9:AG78,"&lt;&gt;NOR",G9:G78)</f>
        <v>0</v>
      </c>
      <c r="H8" s="167"/>
      <c r="I8" s="167">
        <f>SUM(I9:I78)</f>
        <v>0</v>
      </c>
      <c r="J8" s="167"/>
      <c r="K8" s="167">
        <f>SUM(K9:K78)</f>
        <v>0</v>
      </c>
      <c r="L8" s="167"/>
      <c r="M8" s="167">
        <f>SUM(M9:M78)</f>
        <v>0</v>
      </c>
      <c r="N8" s="167"/>
      <c r="O8" s="167">
        <f>SUM(O9:O78)</f>
        <v>12.100000000000001</v>
      </c>
      <c r="P8" s="167"/>
      <c r="Q8" s="167">
        <f>SUM(Q9:Q78)</f>
        <v>0</v>
      </c>
      <c r="R8" s="167"/>
      <c r="S8" s="167"/>
      <c r="T8" s="168"/>
      <c r="U8" s="162"/>
      <c r="V8" s="162">
        <f>SUM(V9:V78)</f>
        <v>1154.1600000000001</v>
      </c>
      <c r="W8" s="162"/>
      <c r="X8" s="162"/>
      <c r="AG8" t="s">
        <v>120</v>
      </c>
    </row>
    <row r="9" spans="1:60" outlineLevel="1" x14ac:dyDescent="0.2">
      <c r="A9" s="169">
        <v>1</v>
      </c>
      <c r="B9" s="170" t="s">
        <v>121</v>
      </c>
      <c r="C9" s="186" t="s">
        <v>122</v>
      </c>
      <c r="D9" s="171" t="s">
        <v>123</v>
      </c>
      <c r="E9" s="172">
        <v>225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15</v>
      </c>
      <c r="M9" s="174">
        <f>G9*(1+L9/100)</f>
        <v>0</v>
      </c>
      <c r="N9" s="174">
        <v>0</v>
      </c>
      <c r="O9" s="174">
        <f>ROUND(E9*N9,2)</f>
        <v>0</v>
      </c>
      <c r="P9" s="174">
        <v>0</v>
      </c>
      <c r="Q9" s="174">
        <f>ROUND(E9*P9,2)</f>
        <v>0</v>
      </c>
      <c r="R9" s="174" t="s">
        <v>124</v>
      </c>
      <c r="S9" s="174" t="s">
        <v>125</v>
      </c>
      <c r="T9" s="175" t="s">
        <v>126</v>
      </c>
      <c r="U9" s="159">
        <v>0.12</v>
      </c>
      <c r="V9" s="159">
        <f>ROUND(E9*U9,2)</f>
        <v>27</v>
      </c>
      <c r="W9" s="159"/>
      <c r="X9" s="159" t="s">
        <v>127</v>
      </c>
      <c r="Y9" s="150"/>
      <c r="Z9" s="150"/>
      <c r="AA9" s="150"/>
      <c r="AB9" s="150"/>
      <c r="AC9" s="150"/>
      <c r="AD9" s="150"/>
      <c r="AE9" s="150"/>
      <c r="AF9" s="150"/>
      <c r="AG9" s="150" t="s">
        <v>128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ht="33.75" outlineLevel="1" x14ac:dyDescent="0.2">
      <c r="A10" s="157"/>
      <c r="B10" s="158"/>
      <c r="C10" s="251" t="s">
        <v>129</v>
      </c>
      <c r="D10" s="252"/>
      <c r="E10" s="252"/>
      <c r="F10" s="252"/>
      <c r="G10" s="252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0"/>
      <c r="Z10" s="150"/>
      <c r="AA10" s="150"/>
      <c r="AB10" s="150"/>
      <c r="AC10" s="150"/>
      <c r="AD10" s="150"/>
      <c r="AE10" s="150"/>
      <c r="AF10" s="150"/>
      <c r="AG10" s="150" t="s">
        <v>130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76" t="str">
        <f>C10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57"/>
      <c r="B11" s="158"/>
      <c r="C11" s="187" t="s">
        <v>131</v>
      </c>
      <c r="D11" s="160"/>
      <c r="E11" s="161">
        <v>225</v>
      </c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0"/>
      <c r="Z11" s="150"/>
      <c r="AA11" s="150"/>
      <c r="AB11" s="150"/>
      <c r="AC11" s="150"/>
      <c r="AD11" s="150"/>
      <c r="AE11" s="150"/>
      <c r="AF11" s="150"/>
      <c r="AG11" s="150" t="s">
        <v>132</v>
      </c>
      <c r="AH11" s="150">
        <v>0</v>
      </c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69">
        <v>2</v>
      </c>
      <c r="B12" s="170" t="s">
        <v>133</v>
      </c>
      <c r="C12" s="186" t="s">
        <v>134</v>
      </c>
      <c r="D12" s="171" t="s">
        <v>123</v>
      </c>
      <c r="E12" s="172">
        <v>381.17417999999998</v>
      </c>
      <c r="F12" s="173"/>
      <c r="G12" s="174">
        <f>ROUND(E12*F12,2)</f>
        <v>0</v>
      </c>
      <c r="H12" s="173"/>
      <c r="I12" s="174">
        <f>ROUND(E12*H12,2)</f>
        <v>0</v>
      </c>
      <c r="J12" s="173"/>
      <c r="K12" s="174">
        <f>ROUND(E12*J12,2)</f>
        <v>0</v>
      </c>
      <c r="L12" s="174">
        <v>15</v>
      </c>
      <c r="M12" s="174">
        <f>G12*(1+L12/100)</f>
        <v>0</v>
      </c>
      <c r="N12" s="174">
        <v>0</v>
      </c>
      <c r="O12" s="174">
        <f>ROUND(E12*N12,2)</f>
        <v>0</v>
      </c>
      <c r="P12" s="174">
        <v>0</v>
      </c>
      <c r="Q12" s="174">
        <f>ROUND(E12*P12,2)</f>
        <v>0</v>
      </c>
      <c r="R12" s="174" t="s">
        <v>124</v>
      </c>
      <c r="S12" s="174" t="s">
        <v>125</v>
      </c>
      <c r="T12" s="175" t="s">
        <v>126</v>
      </c>
      <c r="U12" s="159">
        <v>0.22</v>
      </c>
      <c r="V12" s="159">
        <f>ROUND(E12*U12,2)</f>
        <v>83.86</v>
      </c>
      <c r="W12" s="159"/>
      <c r="X12" s="159" t="s">
        <v>127</v>
      </c>
      <c r="Y12" s="150"/>
      <c r="Z12" s="150"/>
      <c r="AA12" s="150"/>
      <c r="AB12" s="150"/>
      <c r="AC12" s="150"/>
      <c r="AD12" s="150"/>
      <c r="AE12" s="150"/>
      <c r="AF12" s="150"/>
      <c r="AG12" s="150" t="s">
        <v>128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ht="22.5" outlineLevel="1" x14ac:dyDescent="0.2">
      <c r="A13" s="157"/>
      <c r="B13" s="158"/>
      <c r="C13" s="251" t="s">
        <v>135</v>
      </c>
      <c r="D13" s="252"/>
      <c r="E13" s="252"/>
      <c r="F13" s="252"/>
      <c r="G13" s="252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Y13" s="150"/>
      <c r="Z13" s="150"/>
      <c r="AA13" s="150"/>
      <c r="AB13" s="150"/>
      <c r="AC13" s="150"/>
      <c r="AD13" s="150"/>
      <c r="AE13" s="150"/>
      <c r="AF13" s="150"/>
      <c r="AG13" s="150" t="s">
        <v>130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76" t="str">
        <f>C13</f>
        <v>zapažených i nezapažených s urovnáním dna do předepsaného profilu a spádu, s přehozením výkopku na přilehlém terénu na vzdálenost do 3 m od podélné osy rýhy nebo s naložením výkopku na dopravní prostředek.</v>
      </c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57"/>
      <c r="B14" s="158"/>
      <c r="C14" s="187" t="s">
        <v>136</v>
      </c>
      <c r="D14" s="160"/>
      <c r="E14" s="161">
        <v>69.843350000000001</v>
      </c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9"/>
      <c r="Y14" s="150"/>
      <c r="Z14" s="150"/>
      <c r="AA14" s="150"/>
      <c r="AB14" s="150"/>
      <c r="AC14" s="150"/>
      <c r="AD14" s="150"/>
      <c r="AE14" s="150"/>
      <c r="AF14" s="150"/>
      <c r="AG14" s="150" t="s">
        <v>132</v>
      </c>
      <c r="AH14" s="150">
        <v>0</v>
      </c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57"/>
      <c r="B15" s="158"/>
      <c r="C15" s="187" t="s">
        <v>137</v>
      </c>
      <c r="D15" s="160"/>
      <c r="E15" s="161">
        <v>51.718029999999999</v>
      </c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0"/>
      <c r="Z15" s="150"/>
      <c r="AA15" s="150"/>
      <c r="AB15" s="150"/>
      <c r="AC15" s="150"/>
      <c r="AD15" s="150"/>
      <c r="AE15" s="150"/>
      <c r="AF15" s="150"/>
      <c r="AG15" s="150" t="s">
        <v>132</v>
      </c>
      <c r="AH15" s="150">
        <v>0</v>
      </c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ht="22.5" outlineLevel="1" x14ac:dyDescent="0.2">
      <c r="A16" s="157"/>
      <c r="B16" s="158"/>
      <c r="C16" s="187" t="s">
        <v>138</v>
      </c>
      <c r="D16" s="160"/>
      <c r="E16" s="161">
        <v>72.061040000000006</v>
      </c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9"/>
      <c r="Y16" s="150"/>
      <c r="Z16" s="150"/>
      <c r="AA16" s="150"/>
      <c r="AB16" s="150"/>
      <c r="AC16" s="150"/>
      <c r="AD16" s="150"/>
      <c r="AE16" s="150"/>
      <c r="AF16" s="150"/>
      <c r="AG16" s="150" t="s">
        <v>132</v>
      </c>
      <c r="AH16" s="150">
        <v>0</v>
      </c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ht="33.75" outlineLevel="1" x14ac:dyDescent="0.2">
      <c r="A17" s="157"/>
      <c r="B17" s="158"/>
      <c r="C17" s="187" t="s">
        <v>139</v>
      </c>
      <c r="D17" s="160"/>
      <c r="E17" s="161">
        <v>125.22783</v>
      </c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9"/>
      <c r="Y17" s="150"/>
      <c r="Z17" s="150"/>
      <c r="AA17" s="150"/>
      <c r="AB17" s="150"/>
      <c r="AC17" s="150"/>
      <c r="AD17" s="150"/>
      <c r="AE17" s="150"/>
      <c r="AF17" s="150"/>
      <c r="AG17" s="150" t="s">
        <v>132</v>
      </c>
      <c r="AH17" s="150">
        <v>0</v>
      </c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ht="33.75" outlineLevel="1" x14ac:dyDescent="0.2">
      <c r="A18" s="157"/>
      <c r="B18" s="158"/>
      <c r="C18" s="187" t="s">
        <v>140</v>
      </c>
      <c r="D18" s="160"/>
      <c r="E18" s="161">
        <v>60.595939999999999</v>
      </c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  <c r="Y18" s="150"/>
      <c r="Z18" s="150"/>
      <c r="AA18" s="150"/>
      <c r="AB18" s="150"/>
      <c r="AC18" s="150"/>
      <c r="AD18" s="150"/>
      <c r="AE18" s="150"/>
      <c r="AF18" s="150"/>
      <c r="AG18" s="150" t="s">
        <v>132</v>
      </c>
      <c r="AH18" s="150">
        <v>0</v>
      </c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57"/>
      <c r="B19" s="158"/>
      <c r="C19" s="187" t="s">
        <v>141</v>
      </c>
      <c r="D19" s="160"/>
      <c r="E19" s="161">
        <v>1.728</v>
      </c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9"/>
      <c r="Y19" s="150"/>
      <c r="Z19" s="150"/>
      <c r="AA19" s="150"/>
      <c r="AB19" s="150"/>
      <c r="AC19" s="150"/>
      <c r="AD19" s="150"/>
      <c r="AE19" s="150"/>
      <c r="AF19" s="150"/>
      <c r="AG19" s="150" t="s">
        <v>132</v>
      </c>
      <c r="AH19" s="150">
        <v>0</v>
      </c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69">
        <v>3</v>
      </c>
      <c r="B20" s="170" t="s">
        <v>142</v>
      </c>
      <c r="C20" s="186" t="s">
        <v>143</v>
      </c>
      <c r="D20" s="171" t="s">
        <v>123</v>
      </c>
      <c r="E20" s="172">
        <v>381.17417999999998</v>
      </c>
      <c r="F20" s="173"/>
      <c r="G20" s="174">
        <f>ROUND(E20*F20,2)</f>
        <v>0</v>
      </c>
      <c r="H20" s="173"/>
      <c r="I20" s="174">
        <f>ROUND(E20*H20,2)</f>
        <v>0</v>
      </c>
      <c r="J20" s="173"/>
      <c r="K20" s="174">
        <f>ROUND(E20*J20,2)</f>
        <v>0</v>
      </c>
      <c r="L20" s="174">
        <v>15</v>
      </c>
      <c r="M20" s="174">
        <f>G20*(1+L20/100)</f>
        <v>0</v>
      </c>
      <c r="N20" s="174">
        <v>0</v>
      </c>
      <c r="O20" s="174">
        <f>ROUND(E20*N20,2)</f>
        <v>0</v>
      </c>
      <c r="P20" s="174">
        <v>0</v>
      </c>
      <c r="Q20" s="174">
        <f>ROUND(E20*P20,2)</f>
        <v>0</v>
      </c>
      <c r="R20" s="174" t="s">
        <v>124</v>
      </c>
      <c r="S20" s="174" t="s">
        <v>125</v>
      </c>
      <c r="T20" s="175" t="s">
        <v>126</v>
      </c>
      <c r="U20" s="159">
        <v>1.7629999999999999</v>
      </c>
      <c r="V20" s="159">
        <f>ROUND(E20*U20,2)</f>
        <v>672.01</v>
      </c>
      <c r="W20" s="159"/>
      <c r="X20" s="159" t="s">
        <v>127</v>
      </c>
      <c r="Y20" s="150"/>
      <c r="Z20" s="150"/>
      <c r="AA20" s="150"/>
      <c r="AB20" s="150"/>
      <c r="AC20" s="150"/>
      <c r="AD20" s="150"/>
      <c r="AE20" s="150"/>
      <c r="AF20" s="150"/>
      <c r="AG20" s="150" t="s">
        <v>128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57"/>
      <c r="B21" s="158"/>
      <c r="C21" s="251" t="s">
        <v>144</v>
      </c>
      <c r="D21" s="252"/>
      <c r="E21" s="252"/>
      <c r="F21" s="252"/>
      <c r="G21" s="252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9"/>
      <c r="Y21" s="150"/>
      <c r="Z21" s="150"/>
      <c r="AA21" s="150"/>
      <c r="AB21" s="150"/>
      <c r="AC21" s="150"/>
      <c r="AD21" s="150"/>
      <c r="AE21" s="150"/>
      <c r="AF21" s="150"/>
      <c r="AG21" s="150" t="s">
        <v>130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76" t="str">
        <f>C21</f>
        <v>Příplatek k cenám hloubených vykopávek za ztížení vykopávky v blízkosti podzemního vedení nebo výbušnin pro jakoukoliv třídu horniny.</v>
      </c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57"/>
      <c r="B22" s="158"/>
      <c r="C22" s="187" t="s">
        <v>145</v>
      </c>
      <c r="D22" s="160"/>
      <c r="E22" s="161">
        <v>381.17417999999998</v>
      </c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59"/>
      <c r="Y22" s="150"/>
      <c r="Z22" s="150"/>
      <c r="AA22" s="150"/>
      <c r="AB22" s="150"/>
      <c r="AC22" s="150"/>
      <c r="AD22" s="150"/>
      <c r="AE22" s="150"/>
      <c r="AF22" s="150"/>
      <c r="AG22" s="150" t="s">
        <v>132</v>
      </c>
      <c r="AH22" s="150">
        <v>5</v>
      </c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69">
        <v>4</v>
      </c>
      <c r="B23" s="170" t="s">
        <v>146</v>
      </c>
      <c r="C23" s="186" t="s">
        <v>147</v>
      </c>
      <c r="D23" s="171" t="s">
        <v>123</v>
      </c>
      <c r="E23" s="172">
        <v>21.6952</v>
      </c>
      <c r="F23" s="173"/>
      <c r="G23" s="174">
        <f>ROUND(E23*F23,2)</f>
        <v>0</v>
      </c>
      <c r="H23" s="173"/>
      <c r="I23" s="174">
        <f>ROUND(E23*H23,2)</f>
        <v>0</v>
      </c>
      <c r="J23" s="173"/>
      <c r="K23" s="174">
        <f>ROUND(E23*J23,2)</f>
        <v>0</v>
      </c>
      <c r="L23" s="174">
        <v>15</v>
      </c>
      <c r="M23" s="174">
        <f>G23*(1+L23/100)</f>
        <v>0</v>
      </c>
      <c r="N23" s="174">
        <v>0</v>
      </c>
      <c r="O23" s="174">
        <f>ROUND(E23*N23,2)</f>
        <v>0</v>
      </c>
      <c r="P23" s="174">
        <v>0</v>
      </c>
      <c r="Q23" s="174">
        <f>ROUND(E23*P23,2)</f>
        <v>0</v>
      </c>
      <c r="R23" s="174" t="s">
        <v>124</v>
      </c>
      <c r="S23" s="174" t="s">
        <v>125</v>
      </c>
      <c r="T23" s="175" t="s">
        <v>126</v>
      </c>
      <c r="U23" s="159">
        <v>0.36499999999999999</v>
      </c>
      <c r="V23" s="159">
        <f>ROUND(E23*U23,2)</f>
        <v>7.92</v>
      </c>
      <c r="W23" s="159"/>
      <c r="X23" s="159" t="s">
        <v>127</v>
      </c>
      <c r="Y23" s="150"/>
      <c r="Z23" s="150"/>
      <c r="AA23" s="150"/>
      <c r="AB23" s="150"/>
      <c r="AC23" s="150"/>
      <c r="AD23" s="150"/>
      <c r="AE23" s="150"/>
      <c r="AF23" s="150"/>
      <c r="AG23" s="150" t="s">
        <v>128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ht="33.75" outlineLevel="1" x14ac:dyDescent="0.2">
      <c r="A24" s="157"/>
      <c r="B24" s="158"/>
      <c r="C24" s="251" t="s">
        <v>148</v>
      </c>
      <c r="D24" s="252"/>
      <c r="E24" s="252"/>
      <c r="F24" s="252"/>
      <c r="G24" s="252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T24" s="159"/>
      <c r="U24" s="159"/>
      <c r="V24" s="159"/>
      <c r="W24" s="159"/>
      <c r="X24" s="159"/>
      <c r="Y24" s="150"/>
      <c r="Z24" s="150"/>
      <c r="AA24" s="150"/>
      <c r="AB24" s="150"/>
      <c r="AC24" s="150"/>
      <c r="AD24" s="150"/>
      <c r="AE24" s="150"/>
      <c r="AF24" s="150"/>
      <c r="AG24" s="150" t="s">
        <v>130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76" t="str">
        <f>C24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57"/>
      <c r="B25" s="158"/>
      <c r="C25" s="187" t="s">
        <v>149</v>
      </c>
      <c r="D25" s="160"/>
      <c r="E25" s="161">
        <v>6.5423999999999998</v>
      </c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59"/>
      <c r="X25" s="159"/>
      <c r="Y25" s="150"/>
      <c r="Z25" s="150"/>
      <c r="AA25" s="150"/>
      <c r="AB25" s="150"/>
      <c r="AC25" s="150"/>
      <c r="AD25" s="150"/>
      <c r="AE25" s="150"/>
      <c r="AF25" s="150"/>
      <c r="AG25" s="150" t="s">
        <v>132</v>
      </c>
      <c r="AH25" s="150">
        <v>0</v>
      </c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57"/>
      <c r="B26" s="158"/>
      <c r="C26" s="187" t="s">
        <v>150</v>
      </c>
      <c r="D26" s="160"/>
      <c r="E26" s="161">
        <v>9.016</v>
      </c>
      <c r="F26" s="159"/>
      <c r="G26" s="159"/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59"/>
      <c r="X26" s="159"/>
      <c r="Y26" s="150"/>
      <c r="Z26" s="150"/>
      <c r="AA26" s="150"/>
      <c r="AB26" s="150"/>
      <c r="AC26" s="150"/>
      <c r="AD26" s="150"/>
      <c r="AE26" s="150"/>
      <c r="AF26" s="150"/>
      <c r="AG26" s="150" t="s">
        <v>132</v>
      </c>
      <c r="AH26" s="150">
        <v>0</v>
      </c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57"/>
      <c r="B27" s="158"/>
      <c r="C27" s="187" t="s">
        <v>151</v>
      </c>
      <c r="D27" s="160"/>
      <c r="E27" s="161">
        <v>5.7527999999999997</v>
      </c>
      <c r="F27" s="159"/>
      <c r="G27" s="159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159"/>
      <c r="Y27" s="150"/>
      <c r="Z27" s="150"/>
      <c r="AA27" s="150"/>
      <c r="AB27" s="150"/>
      <c r="AC27" s="150"/>
      <c r="AD27" s="150"/>
      <c r="AE27" s="150"/>
      <c r="AF27" s="150"/>
      <c r="AG27" s="150" t="s">
        <v>132</v>
      </c>
      <c r="AH27" s="150">
        <v>0</v>
      </c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57"/>
      <c r="B28" s="158"/>
      <c r="C28" s="187" t="s">
        <v>152</v>
      </c>
      <c r="D28" s="160"/>
      <c r="E28" s="161">
        <v>0.38400000000000001</v>
      </c>
      <c r="F28" s="159"/>
      <c r="G28" s="159"/>
      <c r="H28" s="159"/>
      <c r="I28" s="159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9"/>
      <c r="W28" s="159"/>
      <c r="X28" s="159"/>
      <c r="Y28" s="150"/>
      <c r="Z28" s="150"/>
      <c r="AA28" s="150"/>
      <c r="AB28" s="150"/>
      <c r="AC28" s="150"/>
      <c r="AD28" s="150"/>
      <c r="AE28" s="150"/>
      <c r="AF28" s="150"/>
      <c r="AG28" s="150" t="s">
        <v>132</v>
      </c>
      <c r="AH28" s="150">
        <v>0</v>
      </c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ht="22.5" outlineLevel="1" x14ac:dyDescent="0.2">
      <c r="A29" s="169">
        <v>5</v>
      </c>
      <c r="B29" s="170" t="s">
        <v>153</v>
      </c>
      <c r="C29" s="186" t="s">
        <v>154</v>
      </c>
      <c r="D29" s="171" t="s">
        <v>155</v>
      </c>
      <c r="E29" s="172">
        <v>53.277999999999999</v>
      </c>
      <c r="F29" s="173"/>
      <c r="G29" s="174">
        <f>ROUND(E29*F29,2)</f>
        <v>0</v>
      </c>
      <c r="H29" s="173"/>
      <c r="I29" s="174">
        <f>ROUND(E29*H29,2)</f>
        <v>0</v>
      </c>
      <c r="J29" s="173"/>
      <c r="K29" s="174">
        <f>ROUND(E29*J29,2)</f>
        <v>0</v>
      </c>
      <c r="L29" s="174">
        <v>15</v>
      </c>
      <c r="M29" s="174">
        <f>G29*(1+L29/100)</f>
        <v>0</v>
      </c>
      <c r="N29" s="174">
        <v>9.8999999999999999E-4</v>
      </c>
      <c r="O29" s="174">
        <f>ROUND(E29*N29,2)</f>
        <v>0.05</v>
      </c>
      <c r="P29" s="174">
        <v>0</v>
      </c>
      <c r="Q29" s="174">
        <f>ROUND(E29*P29,2)</f>
        <v>0</v>
      </c>
      <c r="R29" s="174" t="s">
        <v>124</v>
      </c>
      <c r="S29" s="174" t="s">
        <v>125</v>
      </c>
      <c r="T29" s="175" t="s">
        <v>126</v>
      </c>
      <c r="U29" s="159">
        <v>0.23599999999999999</v>
      </c>
      <c r="V29" s="159">
        <f>ROUND(E29*U29,2)</f>
        <v>12.57</v>
      </c>
      <c r="W29" s="159"/>
      <c r="X29" s="159" t="s">
        <v>127</v>
      </c>
      <c r="Y29" s="150"/>
      <c r="Z29" s="150"/>
      <c r="AA29" s="150"/>
      <c r="AB29" s="150"/>
      <c r="AC29" s="150"/>
      <c r="AD29" s="150"/>
      <c r="AE29" s="150"/>
      <c r="AF29" s="150"/>
      <c r="AG29" s="150" t="s">
        <v>128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57"/>
      <c r="B30" s="158"/>
      <c r="C30" s="251" t="s">
        <v>156</v>
      </c>
      <c r="D30" s="252"/>
      <c r="E30" s="252"/>
      <c r="F30" s="252"/>
      <c r="G30" s="252"/>
      <c r="H30" s="159"/>
      <c r="I30" s="159"/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  <c r="U30" s="159"/>
      <c r="V30" s="159"/>
      <c r="W30" s="159"/>
      <c r="X30" s="159"/>
      <c r="Y30" s="150"/>
      <c r="Z30" s="150"/>
      <c r="AA30" s="150"/>
      <c r="AB30" s="150"/>
      <c r="AC30" s="150"/>
      <c r="AD30" s="150"/>
      <c r="AE30" s="150"/>
      <c r="AF30" s="150"/>
      <c r="AG30" s="150" t="s">
        <v>130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57"/>
      <c r="B31" s="158"/>
      <c r="C31" s="187" t="s">
        <v>157</v>
      </c>
      <c r="D31" s="160"/>
      <c r="E31" s="161">
        <v>16.356000000000002</v>
      </c>
      <c r="F31" s="159"/>
      <c r="G31" s="159"/>
      <c r="H31" s="159"/>
      <c r="I31" s="159"/>
      <c r="J31" s="159"/>
      <c r="K31" s="159"/>
      <c r="L31" s="159"/>
      <c r="M31" s="159"/>
      <c r="N31" s="159"/>
      <c r="O31" s="159"/>
      <c r="P31" s="159"/>
      <c r="Q31" s="159"/>
      <c r="R31" s="159"/>
      <c r="S31" s="159"/>
      <c r="T31" s="159"/>
      <c r="U31" s="159"/>
      <c r="V31" s="159"/>
      <c r="W31" s="159"/>
      <c r="X31" s="159"/>
      <c r="Y31" s="150"/>
      <c r="Z31" s="150"/>
      <c r="AA31" s="150"/>
      <c r="AB31" s="150"/>
      <c r="AC31" s="150"/>
      <c r="AD31" s="150"/>
      <c r="AE31" s="150"/>
      <c r="AF31" s="150"/>
      <c r="AG31" s="150" t="s">
        <v>132</v>
      </c>
      <c r="AH31" s="150">
        <v>0</v>
      </c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57"/>
      <c r="B32" s="158"/>
      <c r="C32" s="187" t="s">
        <v>158</v>
      </c>
      <c r="D32" s="160"/>
      <c r="E32" s="161">
        <v>22.54</v>
      </c>
      <c r="F32" s="159"/>
      <c r="G32" s="159"/>
      <c r="H32" s="159"/>
      <c r="I32" s="159"/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9"/>
      <c r="W32" s="159"/>
      <c r="X32" s="159"/>
      <c r="Y32" s="150"/>
      <c r="Z32" s="150"/>
      <c r="AA32" s="150"/>
      <c r="AB32" s="150"/>
      <c r="AC32" s="150"/>
      <c r="AD32" s="150"/>
      <c r="AE32" s="150"/>
      <c r="AF32" s="150"/>
      <c r="AG32" s="150" t="s">
        <v>132</v>
      </c>
      <c r="AH32" s="150">
        <v>0</v>
      </c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57"/>
      <c r="B33" s="158"/>
      <c r="C33" s="187" t="s">
        <v>159</v>
      </c>
      <c r="D33" s="160"/>
      <c r="E33" s="161">
        <v>14.382</v>
      </c>
      <c r="F33" s="159"/>
      <c r="G33" s="159"/>
      <c r="H33" s="159"/>
      <c r="I33" s="159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59"/>
      <c r="X33" s="159"/>
      <c r="Y33" s="150"/>
      <c r="Z33" s="150"/>
      <c r="AA33" s="150"/>
      <c r="AB33" s="150"/>
      <c r="AC33" s="150"/>
      <c r="AD33" s="150"/>
      <c r="AE33" s="150"/>
      <c r="AF33" s="150"/>
      <c r="AG33" s="150" t="s">
        <v>132</v>
      </c>
      <c r="AH33" s="150">
        <v>0</v>
      </c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69">
        <v>6</v>
      </c>
      <c r="B34" s="170" t="s">
        <v>160</v>
      </c>
      <c r="C34" s="186" t="s">
        <v>161</v>
      </c>
      <c r="D34" s="171" t="s">
        <v>155</v>
      </c>
      <c r="E34" s="172">
        <v>53.277999999999999</v>
      </c>
      <c r="F34" s="173"/>
      <c r="G34" s="174">
        <f>ROUND(E34*F34,2)</f>
        <v>0</v>
      </c>
      <c r="H34" s="173"/>
      <c r="I34" s="174">
        <f>ROUND(E34*H34,2)</f>
        <v>0</v>
      </c>
      <c r="J34" s="173"/>
      <c r="K34" s="174">
        <f>ROUND(E34*J34,2)</f>
        <v>0</v>
      </c>
      <c r="L34" s="174">
        <v>15</v>
      </c>
      <c r="M34" s="174">
        <f>G34*(1+L34/100)</f>
        <v>0</v>
      </c>
      <c r="N34" s="174">
        <v>0</v>
      </c>
      <c r="O34" s="174">
        <f>ROUND(E34*N34,2)</f>
        <v>0</v>
      </c>
      <c r="P34" s="174">
        <v>0</v>
      </c>
      <c r="Q34" s="174">
        <f>ROUND(E34*P34,2)</f>
        <v>0</v>
      </c>
      <c r="R34" s="174" t="s">
        <v>124</v>
      </c>
      <c r="S34" s="174" t="s">
        <v>125</v>
      </c>
      <c r="T34" s="175" t="s">
        <v>126</v>
      </c>
      <c r="U34" s="159">
        <v>7.0000000000000007E-2</v>
      </c>
      <c r="V34" s="159">
        <f>ROUND(E34*U34,2)</f>
        <v>3.73</v>
      </c>
      <c r="W34" s="159"/>
      <c r="X34" s="159" t="s">
        <v>127</v>
      </c>
      <c r="Y34" s="150"/>
      <c r="Z34" s="150"/>
      <c r="AA34" s="150"/>
      <c r="AB34" s="150"/>
      <c r="AC34" s="150"/>
      <c r="AD34" s="150"/>
      <c r="AE34" s="150"/>
      <c r="AF34" s="150"/>
      <c r="AG34" s="150" t="s">
        <v>128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">
      <c r="A35" s="157"/>
      <c r="B35" s="158"/>
      <c r="C35" s="251" t="s">
        <v>162</v>
      </c>
      <c r="D35" s="252"/>
      <c r="E35" s="252"/>
      <c r="F35" s="252"/>
      <c r="G35" s="252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9"/>
      <c r="Y35" s="150"/>
      <c r="Z35" s="150"/>
      <c r="AA35" s="150"/>
      <c r="AB35" s="150"/>
      <c r="AC35" s="150"/>
      <c r="AD35" s="150"/>
      <c r="AE35" s="150"/>
      <c r="AF35" s="150"/>
      <c r="AG35" s="150" t="s">
        <v>130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">
      <c r="A36" s="157"/>
      <c r="B36" s="158"/>
      <c r="C36" s="187" t="s">
        <v>163</v>
      </c>
      <c r="D36" s="160"/>
      <c r="E36" s="161">
        <v>53.277999999999999</v>
      </c>
      <c r="F36" s="159"/>
      <c r="G36" s="159"/>
      <c r="H36" s="159"/>
      <c r="I36" s="159"/>
      <c r="J36" s="159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159"/>
      <c r="Y36" s="150"/>
      <c r="Z36" s="150"/>
      <c r="AA36" s="150"/>
      <c r="AB36" s="150"/>
      <c r="AC36" s="150"/>
      <c r="AD36" s="150"/>
      <c r="AE36" s="150"/>
      <c r="AF36" s="150"/>
      <c r="AG36" s="150" t="s">
        <v>132</v>
      </c>
      <c r="AH36" s="150">
        <v>5</v>
      </c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69">
        <v>7</v>
      </c>
      <c r="B37" s="170" t="s">
        <v>164</v>
      </c>
      <c r="C37" s="186" t="s">
        <v>165</v>
      </c>
      <c r="D37" s="171" t="s">
        <v>123</v>
      </c>
      <c r="E37" s="172">
        <v>627.86937999999998</v>
      </c>
      <c r="F37" s="173"/>
      <c r="G37" s="174">
        <f>ROUND(E37*F37,2)</f>
        <v>0</v>
      </c>
      <c r="H37" s="173"/>
      <c r="I37" s="174">
        <f>ROUND(E37*H37,2)</f>
        <v>0</v>
      </c>
      <c r="J37" s="173"/>
      <c r="K37" s="174">
        <f>ROUND(E37*J37,2)</f>
        <v>0</v>
      </c>
      <c r="L37" s="174">
        <v>15</v>
      </c>
      <c r="M37" s="174">
        <f>G37*(1+L37/100)</f>
        <v>0</v>
      </c>
      <c r="N37" s="174">
        <v>0</v>
      </c>
      <c r="O37" s="174">
        <f>ROUND(E37*N37,2)</f>
        <v>0</v>
      </c>
      <c r="P37" s="174">
        <v>0</v>
      </c>
      <c r="Q37" s="174">
        <f>ROUND(E37*P37,2)</f>
        <v>0</v>
      </c>
      <c r="R37" s="174" t="s">
        <v>124</v>
      </c>
      <c r="S37" s="174" t="s">
        <v>125</v>
      </c>
      <c r="T37" s="175" t="s">
        <v>126</v>
      </c>
      <c r="U37" s="159">
        <v>0.34499999999999997</v>
      </c>
      <c r="V37" s="159">
        <f>ROUND(E37*U37,2)</f>
        <v>216.61</v>
      </c>
      <c r="W37" s="159"/>
      <c r="X37" s="159" t="s">
        <v>127</v>
      </c>
      <c r="Y37" s="150"/>
      <c r="Z37" s="150"/>
      <c r="AA37" s="150"/>
      <c r="AB37" s="150"/>
      <c r="AC37" s="150"/>
      <c r="AD37" s="150"/>
      <c r="AE37" s="150"/>
      <c r="AF37" s="150"/>
      <c r="AG37" s="150" t="s">
        <v>128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57"/>
      <c r="B38" s="158"/>
      <c r="C38" s="251" t="s">
        <v>166</v>
      </c>
      <c r="D38" s="252"/>
      <c r="E38" s="252"/>
      <c r="F38" s="252"/>
      <c r="G38" s="252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9"/>
      <c r="Y38" s="150"/>
      <c r="Z38" s="150"/>
      <c r="AA38" s="150"/>
      <c r="AB38" s="150"/>
      <c r="AC38" s="150"/>
      <c r="AD38" s="150"/>
      <c r="AE38" s="150"/>
      <c r="AF38" s="150"/>
      <c r="AG38" s="150" t="s">
        <v>130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76" t="str">
        <f>C38</f>
        <v>bez naložení do dopravní nádoby, ale s vyprázdněním dopravní nádoby na hromadu nebo na dopravní prostředek,</v>
      </c>
      <c r="BB38" s="150"/>
      <c r="BC38" s="150"/>
      <c r="BD38" s="150"/>
      <c r="BE38" s="150"/>
      <c r="BF38" s="150"/>
      <c r="BG38" s="150"/>
      <c r="BH38" s="150"/>
    </row>
    <row r="39" spans="1:60" outlineLevel="1" x14ac:dyDescent="0.2">
      <c r="A39" s="157"/>
      <c r="B39" s="158"/>
      <c r="C39" s="187" t="s">
        <v>167</v>
      </c>
      <c r="D39" s="160"/>
      <c r="E39" s="161">
        <v>225</v>
      </c>
      <c r="F39" s="159"/>
      <c r="G39" s="159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59"/>
      <c r="X39" s="159"/>
      <c r="Y39" s="150"/>
      <c r="Z39" s="150"/>
      <c r="AA39" s="150"/>
      <c r="AB39" s="150"/>
      <c r="AC39" s="150"/>
      <c r="AD39" s="150"/>
      <c r="AE39" s="150"/>
      <c r="AF39" s="150"/>
      <c r="AG39" s="150" t="s">
        <v>132</v>
      </c>
      <c r="AH39" s="150">
        <v>5</v>
      </c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">
      <c r="A40" s="157"/>
      <c r="B40" s="158"/>
      <c r="C40" s="187" t="s">
        <v>145</v>
      </c>
      <c r="D40" s="160"/>
      <c r="E40" s="161">
        <v>381.17417999999998</v>
      </c>
      <c r="F40" s="159"/>
      <c r="G40" s="159"/>
      <c r="H40" s="159"/>
      <c r="I40" s="159"/>
      <c r="J40" s="159"/>
      <c r="K40" s="159"/>
      <c r="L40" s="159"/>
      <c r="M40" s="159"/>
      <c r="N40" s="159"/>
      <c r="O40" s="159"/>
      <c r="P40" s="159"/>
      <c r="Q40" s="159"/>
      <c r="R40" s="159"/>
      <c r="S40" s="159"/>
      <c r="T40" s="159"/>
      <c r="U40" s="159"/>
      <c r="V40" s="159"/>
      <c r="W40" s="159"/>
      <c r="X40" s="159"/>
      <c r="Y40" s="150"/>
      <c r="Z40" s="150"/>
      <c r="AA40" s="150"/>
      <c r="AB40" s="150"/>
      <c r="AC40" s="150"/>
      <c r="AD40" s="150"/>
      <c r="AE40" s="150"/>
      <c r="AF40" s="150"/>
      <c r="AG40" s="150" t="s">
        <v>132</v>
      </c>
      <c r="AH40" s="150">
        <v>5</v>
      </c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57"/>
      <c r="B41" s="158"/>
      <c r="C41" s="187" t="s">
        <v>168</v>
      </c>
      <c r="D41" s="160"/>
      <c r="E41" s="161">
        <v>21.6952</v>
      </c>
      <c r="F41" s="159"/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59"/>
      <c r="X41" s="159"/>
      <c r="Y41" s="150"/>
      <c r="Z41" s="150"/>
      <c r="AA41" s="150"/>
      <c r="AB41" s="150"/>
      <c r="AC41" s="150"/>
      <c r="AD41" s="150"/>
      <c r="AE41" s="150"/>
      <c r="AF41" s="150"/>
      <c r="AG41" s="150" t="s">
        <v>132</v>
      </c>
      <c r="AH41" s="150">
        <v>5</v>
      </c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ht="22.5" outlineLevel="1" x14ac:dyDescent="0.2">
      <c r="A42" s="169">
        <v>8</v>
      </c>
      <c r="B42" s="170" t="s">
        <v>169</v>
      </c>
      <c r="C42" s="186" t="s">
        <v>170</v>
      </c>
      <c r="D42" s="171" t="s">
        <v>123</v>
      </c>
      <c r="E42" s="172">
        <v>483.50349999999997</v>
      </c>
      <c r="F42" s="173"/>
      <c r="G42" s="174">
        <f>ROUND(E42*F42,2)</f>
        <v>0</v>
      </c>
      <c r="H42" s="173"/>
      <c r="I42" s="174">
        <f>ROUND(E42*H42,2)</f>
        <v>0</v>
      </c>
      <c r="J42" s="173"/>
      <c r="K42" s="174">
        <f>ROUND(E42*J42,2)</f>
        <v>0</v>
      </c>
      <c r="L42" s="174">
        <v>15</v>
      </c>
      <c r="M42" s="174">
        <f>G42*(1+L42/100)</f>
        <v>0</v>
      </c>
      <c r="N42" s="174">
        <v>0</v>
      </c>
      <c r="O42" s="174">
        <f>ROUND(E42*N42,2)</f>
        <v>0</v>
      </c>
      <c r="P42" s="174">
        <v>0</v>
      </c>
      <c r="Q42" s="174">
        <f>ROUND(E42*P42,2)</f>
        <v>0</v>
      </c>
      <c r="R42" s="174" t="s">
        <v>124</v>
      </c>
      <c r="S42" s="174" t="s">
        <v>125</v>
      </c>
      <c r="T42" s="175" t="s">
        <v>126</v>
      </c>
      <c r="U42" s="159">
        <v>0.20200000000000001</v>
      </c>
      <c r="V42" s="159">
        <f>ROUND(E42*U42,2)</f>
        <v>97.67</v>
      </c>
      <c r="W42" s="159"/>
      <c r="X42" s="159" t="s">
        <v>127</v>
      </c>
      <c r="Y42" s="150"/>
      <c r="Z42" s="150"/>
      <c r="AA42" s="150"/>
      <c r="AB42" s="150"/>
      <c r="AC42" s="150"/>
      <c r="AD42" s="150"/>
      <c r="AE42" s="150"/>
      <c r="AF42" s="150"/>
      <c r="AG42" s="150" t="s">
        <v>128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57"/>
      <c r="B43" s="158"/>
      <c r="C43" s="251" t="s">
        <v>171</v>
      </c>
      <c r="D43" s="252"/>
      <c r="E43" s="252"/>
      <c r="F43" s="252"/>
      <c r="G43" s="252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59"/>
      <c r="Y43" s="150"/>
      <c r="Z43" s="150"/>
      <c r="AA43" s="150"/>
      <c r="AB43" s="150"/>
      <c r="AC43" s="150"/>
      <c r="AD43" s="150"/>
      <c r="AE43" s="150"/>
      <c r="AF43" s="150"/>
      <c r="AG43" s="150" t="s">
        <v>130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">
      <c r="A44" s="157"/>
      <c r="B44" s="158"/>
      <c r="C44" s="253" t="s">
        <v>172</v>
      </c>
      <c r="D44" s="254"/>
      <c r="E44" s="254"/>
      <c r="F44" s="254"/>
      <c r="G44" s="254"/>
      <c r="H44" s="159"/>
      <c r="I44" s="159"/>
      <c r="J44" s="159"/>
      <c r="K44" s="159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9"/>
      <c r="W44" s="159"/>
      <c r="X44" s="159"/>
      <c r="Y44" s="150"/>
      <c r="Z44" s="150"/>
      <c r="AA44" s="150"/>
      <c r="AB44" s="150"/>
      <c r="AC44" s="150"/>
      <c r="AD44" s="150"/>
      <c r="AE44" s="150"/>
      <c r="AF44" s="150"/>
      <c r="AG44" s="150" t="s">
        <v>173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">
      <c r="A45" s="157"/>
      <c r="B45" s="158"/>
      <c r="C45" s="187" t="s">
        <v>174</v>
      </c>
      <c r="D45" s="160"/>
      <c r="E45" s="161"/>
      <c r="F45" s="159"/>
      <c r="G45" s="159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9"/>
      <c r="Y45" s="150"/>
      <c r="Z45" s="150"/>
      <c r="AA45" s="150"/>
      <c r="AB45" s="150"/>
      <c r="AC45" s="150"/>
      <c r="AD45" s="150"/>
      <c r="AE45" s="150"/>
      <c r="AF45" s="150"/>
      <c r="AG45" s="150" t="s">
        <v>132</v>
      </c>
      <c r="AH45" s="150">
        <v>0</v>
      </c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57"/>
      <c r="B46" s="158"/>
      <c r="C46" s="187" t="s">
        <v>167</v>
      </c>
      <c r="D46" s="160"/>
      <c r="E46" s="161">
        <v>225</v>
      </c>
      <c r="F46" s="159"/>
      <c r="G46" s="159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9"/>
      <c r="S46" s="159"/>
      <c r="T46" s="159"/>
      <c r="U46" s="159"/>
      <c r="V46" s="159"/>
      <c r="W46" s="159"/>
      <c r="X46" s="159"/>
      <c r="Y46" s="150"/>
      <c r="Z46" s="150"/>
      <c r="AA46" s="150"/>
      <c r="AB46" s="150"/>
      <c r="AC46" s="150"/>
      <c r="AD46" s="150"/>
      <c r="AE46" s="150"/>
      <c r="AF46" s="150"/>
      <c r="AG46" s="150" t="s">
        <v>132</v>
      </c>
      <c r="AH46" s="150">
        <v>5</v>
      </c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">
      <c r="A47" s="157"/>
      <c r="B47" s="158"/>
      <c r="C47" s="187" t="s">
        <v>145</v>
      </c>
      <c r="D47" s="160"/>
      <c r="E47" s="161">
        <v>381.17417999999998</v>
      </c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9"/>
      <c r="X47" s="159"/>
      <c r="Y47" s="150"/>
      <c r="Z47" s="150"/>
      <c r="AA47" s="150"/>
      <c r="AB47" s="150"/>
      <c r="AC47" s="150"/>
      <c r="AD47" s="150"/>
      <c r="AE47" s="150"/>
      <c r="AF47" s="150"/>
      <c r="AG47" s="150" t="s">
        <v>132</v>
      </c>
      <c r="AH47" s="150">
        <v>5</v>
      </c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">
      <c r="A48" s="157"/>
      <c r="B48" s="158"/>
      <c r="C48" s="187" t="s">
        <v>168</v>
      </c>
      <c r="D48" s="160"/>
      <c r="E48" s="161">
        <v>21.6952</v>
      </c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9"/>
      <c r="Y48" s="150"/>
      <c r="Z48" s="150"/>
      <c r="AA48" s="150"/>
      <c r="AB48" s="150"/>
      <c r="AC48" s="150"/>
      <c r="AD48" s="150"/>
      <c r="AE48" s="150"/>
      <c r="AF48" s="150"/>
      <c r="AG48" s="150" t="s">
        <v>132</v>
      </c>
      <c r="AH48" s="150">
        <v>5</v>
      </c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">
      <c r="A49" s="157"/>
      <c r="B49" s="158"/>
      <c r="C49" s="187" t="s">
        <v>175</v>
      </c>
      <c r="D49" s="160"/>
      <c r="E49" s="161"/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9"/>
      <c r="Y49" s="150"/>
      <c r="Z49" s="150"/>
      <c r="AA49" s="150"/>
      <c r="AB49" s="150"/>
      <c r="AC49" s="150"/>
      <c r="AD49" s="150"/>
      <c r="AE49" s="150"/>
      <c r="AF49" s="150"/>
      <c r="AG49" s="150" t="s">
        <v>132</v>
      </c>
      <c r="AH49" s="150">
        <v>0</v>
      </c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">
      <c r="A50" s="157"/>
      <c r="B50" s="158"/>
      <c r="C50" s="187" t="s">
        <v>176</v>
      </c>
      <c r="D50" s="160"/>
      <c r="E50" s="161">
        <v>-7.2160000000000002</v>
      </c>
      <c r="F50" s="159"/>
      <c r="G50" s="1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9"/>
      <c r="W50" s="159"/>
      <c r="X50" s="159"/>
      <c r="Y50" s="150"/>
      <c r="Z50" s="150"/>
      <c r="AA50" s="150"/>
      <c r="AB50" s="150"/>
      <c r="AC50" s="150"/>
      <c r="AD50" s="150"/>
      <c r="AE50" s="150"/>
      <c r="AF50" s="150"/>
      <c r="AG50" s="150" t="s">
        <v>132</v>
      </c>
      <c r="AH50" s="150">
        <v>5</v>
      </c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 x14ac:dyDescent="0.2">
      <c r="A51" s="157"/>
      <c r="B51" s="158"/>
      <c r="C51" s="187" t="s">
        <v>177</v>
      </c>
      <c r="D51" s="160"/>
      <c r="E51" s="161">
        <v>-33.496630000000003</v>
      </c>
      <c r="F51" s="159"/>
      <c r="G51" s="159"/>
      <c r="H51" s="159"/>
      <c r="I51" s="159"/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9"/>
      <c r="W51" s="159"/>
      <c r="X51" s="159"/>
      <c r="Y51" s="150"/>
      <c r="Z51" s="150"/>
      <c r="AA51" s="150"/>
      <c r="AB51" s="150"/>
      <c r="AC51" s="150"/>
      <c r="AD51" s="150"/>
      <c r="AE51" s="150"/>
      <c r="AF51" s="150"/>
      <c r="AG51" s="150" t="s">
        <v>132</v>
      </c>
      <c r="AH51" s="150">
        <v>5</v>
      </c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">
      <c r="A52" s="157"/>
      <c r="B52" s="158"/>
      <c r="C52" s="187" t="s">
        <v>178</v>
      </c>
      <c r="D52" s="160"/>
      <c r="E52" s="161">
        <v>-84.726770000000002</v>
      </c>
      <c r="F52" s="159"/>
      <c r="G52" s="159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59"/>
      <c r="W52" s="159"/>
      <c r="X52" s="159"/>
      <c r="Y52" s="150"/>
      <c r="Z52" s="150"/>
      <c r="AA52" s="150"/>
      <c r="AB52" s="150"/>
      <c r="AC52" s="150"/>
      <c r="AD52" s="150"/>
      <c r="AE52" s="150"/>
      <c r="AF52" s="150"/>
      <c r="AG52" s="150" t="s">
        <v>132</v>
      </c>
      <c r="AH52" s="150">
        <v>5</v>
      </c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">
      <c r="A53" s="157"/>
      <c r="B53" s="158"/>
      <c r="C53" s="187" t="s">
        <v>179</v>
      </c>
      <c r="D53" s="160"/>
      <c r="E53" s="161">
        <v>-1.3120000000000001</v>
      </c>
      <c r="F53" s="159"/>
      <c r="G53" s="159"/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9"/>
      <c r="W53" s="159"/>
      <c r="X53" s="159"/>
      <c r="Y53" s="150"/>
      <c r="Z53" s="150"/>
      <c r="AA53" s="150"/>
      <c r="AB53" s="150"/>
      <c r="AC53" s="150"/>
      <c r="AD53" s="150"/>
      <c r="AE53" s="150"/>
      <c r="AF53" s="150"/>
      <c r="AG53" s="150" t="s">
        <v>132</v>
      </c>
      <c r="AH53" s="150">
        <v>5</v>
      </c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">
      <c r="A54" s="157"/>
      <c r="B54" s="158"/>
      <c r="C54" s="187" t="s">
        <v>180</v>
      </c>
      <c r="D54" s="160"/>
      <c r="E54" s="161"/>
      <c r="F54" s="159"/>
      <c r="G54" s="159"/>
      <c r="H54" s="159"/>
      <c r="I54" s="159"/>
      <c r="J54" s="159"/>
      <c r="K54" s="159"/>
      <c r="L54" s="159"/>
      <c r="M54" s="159"/>
      <c r="N54" s="159"/>
      <c r="O54" s="159"/>
      <c r="P54" s="159"/>
      <c r="Q54" s="159"/>
      <c r="R54" s="159"/>
      <c r="S54" s="159"/>
      <c r="T54" s="159"/>
      <c r="U54" s="159"/>
      <c r="V54" s="159"/>
      <c r="W54" s="159"/>
      <c r="X54" s="159"/>
      <c r="Y54" s="150"/>
      <c r="Z54" s="150"/>
      <c r="AA54" s="150"/>
      <c r="AB54" s="150"/>
      <c r="AC54" s="150"/>
      <c r="AD54" s="150"/>
      <c r="AE54" s="150"/>
      <c r="AF54" s="150"/>
      <c r="AG54" s="150" t="s">
        <v>132</v>
      </c>
      <c r="AH54" s="150">
        <v>0</v>
      </c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">
      <c r="A55" s="157"/>
      <c r="B55" s="158"/>
      <c r="C55" s="187" t="s">
        <v>181</v>
      </c>
      <c r="D55" s="160"/>
      <c r="E55" s="161">
        <v>-2.7863199999999999</v>
      </c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9"/>
      <c r="Y55" s="150"/>
      <c r="Z55" s="150"/>
      <c r="AA55" s="150"/>
      <c r="AB55" s="150"/>
      <c r="AC55" s="150"/>
      <c r="AD55" s="150"/>
      <c r="AE55" s="150"/>
      <c r="AF55" s="150"/>
      <c r="AG55" s="150" t="s">
        <v>132</v>
      </c>
      <c r="AH55" s="150">
        <v>0</v>
      </c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">
      <c r="A56" s="157"/>
      <c r="B56" s="158"/>
      <c r="C56" s="187" t="s">
        <v>182</v>
      </c>
      <c r="D56" s="160"/>
      <c r="E56" s="161">
        <v>-0.65315999999999996</v>
      </c>
      <c r="F56" s="159"/>
      <c r="G56" s="159"/>
      <c r="H56" s="159"/>
      <c r="I56" s="159"/>
      <c r="J56" s="159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9"/>
      <c r="W56" s="159"/>
      <c r="X56" s="159"/>
      <c r="Y56" s="150"/>
      <c r="Z56" s="150"/>
      <c r="AA56" s="150"/>
      <c r="AB56" s="150"/>
      <c r="AC56" s="150"/>
      <c r="AD56" s="150"/>
      <c r="AE56" s="150"/>
      <c r="AF56" s="150"/>
      <c r="AG56" s="150" t="s">
        <v>132</v>
      </c>
      <c r="AH56" s="150">
        <v>0</v>
      </c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57"/>
      <c r="B57" s="158"/>
      <c r="C57" s="187" t="s">
        <v>183</v>
      </c>
      <c r="D57" s="160"/>
      <c r="E57" s="161">
        <v>-14.175000000000001</v>
      </c>
      <c r="F57" s="159"/>
      <c r="G57" s="159"/>
      <c r="H57" s="159"/>
      <c r="I57" s="159"/>
      <c r="J57" s="159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9"/>
      <c r="X57" s="159"/>
      <c r="Y57" s="150"/>
      <c r="Z57" s="150"/>
      <c r="AA57" s="150"/>
      <c r="AB57" s="150"/>
      <c r="AC57" s="150"/>
      <c r="AD57" s="150"/>
      <c r="AE57" s="150"/>
      <c r="AF57" s="150"/>
      <c r="AG57" s="150" t="s">
        <v>132</v>
      </c>
      <c r="AH57" s="150">
        <v>0</v>
      </c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">
      <c r="A58" s="169">
        <v>9</v>
      </c>
      <c r="B58" s="170" t="s">
        <v>184</v>
      </c>
      <c r="C58" s="186" t="s">
        <v>185</v>
      </c>
      <c r="D58" s="171" t="s">
        <v>123</v>
      </c>
      <c r="E58" s="172">
        <v>7.2160000000000002</v>
      </c>
      <c r="F58" s="173"/>
      <c r="G58" s="174">
        <f>ROUND(E58*F58,2)</f>
        <v>0</v>
      </c>
      <c r="H58" s="173"/>
      <c r="I58" s="174">
        <f>ROUND(E58*H58,2)</f>
        <v>0</v>
      </c>
      <c r="J58" s="173"/>
      <c r="K58" s="174">
        <f>ROUND(E58*J58,2)</f>
        <v>0</v>
      </c>
      <c r="L58" s="174">
        <v>15</v>
      </c>
      <c r="M58" s="174">
        <f>G58*(1+L58/100)</f>
        <v>0</v>
      </c>
      <c r="N58" s="174">
        <v>0</v>
      </c>
      <c r="O58" s="174">
        <f>ROUND(E58*N58,2)</f>
        <v>0</v>
      </c>
      <c r="P58" s="174">
        <v>0</v>
      </c>
      <c r="Q58" s="174">
        <f>ROUND(E58*P58,2)</f>
        <v>0</v>
      </c>
      <c r="R58" s="174" t="s">
        <v>124</v>
      </c>
      <c r="S58" s="174" t="s">
        <v>125</v>
      </c>
      <c r="T58" s="175" t="s">
        <v>126</v>
      </c>
      <c r="U58" s="159">
        <v>1.587</v>
      </c>
      <c r="V58" s="159">
        <f>ROUND(E58*U58,2)</f>
        <v>11.45</v>
      </c>
      <c r="W58" s="159"/>
      <c r="X58" s="159" t="s">
        <v>127</v>
      </c>
      <c r="Y58" s="150"/>
      <c r="Z58" s="150"/>
      <c r="AA58" s="150"/>
      <c r="AB58" s="150"/>
      <c r="AC58" s="150"/>
      <c r="AD58" s="150"/>
      <c r="AE58" s="150"/>
      <c r="AF58" s="150"/>
      <c r="AG58" s="150" t="s">
        <v>128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ht="22.5" outlineLevel="1" x14ac:dyDescent="0.2">
      <c r="A59" s="157"/>
      <c r="B59" s="158"/>
      <c r="C59" s="251" t="s">
        <v>186</v>
      </c>
      <c r="D59" s="252"/>
      <c r="E59" s="252"/>
      <c r="F59" s="252"/>
      <c r="G59" s="252"/>
      <c r="H59" s="159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59"/>
      <c r="X59" s="159"/>
      <c r="Y59" s="150"/>
      <c r="Z59" s="150"/>
      <c r="AA59" s="150"/>
      <c r="AB59" s="150"/>
      <c r="AC59" s="150"/>
      <c r="AD59" s="150"/>
      <c r="AE59" s="150"/>
      <c r="AF59" s="150"/>
      <c r="AG59" s="150" t="s">
        <v>130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76" t="str">
        <f>C59</f>
        <v>sypaninou z vhodných hornin tř. 1 - 4 nebo materiálem připraveným podél výkopu ve vzdálenosti do 3 m od jeho kraje, pro jakoukoliv hloubku výkopu a jakoukoliv míru zhutnění,</v>
      </c>
      <c r="BB59" s="150"/>
      <c r="BC59" s="150"/>
      <c r="BD59" s="150"/>
      <c r="BE59" s="150"/>
      <c r="BF59" s="150"/>
      <c r="BG59" s="150"/>
      <c r="BH59" s="150"/>
    </row>
    <row r="60" spans="1:60" outlineLevel="1" x14ac:dyDescent="0.2">
      <c r="A60" s="157"/>
      <c r="B60" s="158"/>
      <c r="C60" s="187" t="s">
        <v>187</v>
      </c>
      <c r="D60" s="160"/>
      <c r="E60" s="161"/>
      <c r="F60" s="159"/>
      <c r="G60" s="159"/>
      <c r="H60" s="159"/>
      <c r="I60" s="159"/>
      <c r="J60" s="159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0"/>
      <c r="Z60" s="150"/>
      <c r="AA60" s="150"/>
      <c r="AB60" s="150"/>
      <c r="AC60" s="150"/>
      <c r="AD60" s="150"/>
      <c r="AE60" s="150"/>
      <c r="AF60" s="150"/>
      <c r="AG60" s="150" t="s">
        <v>132</v>
      </c>
      <c r="AH60" s="150">
        <v>0</v>
      </c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">
      <c r="A61" s="157"/>
      <c r="B61" s="158"/>
      <c r="C61" s="187" t="s">
        <v>188</v>
      </c>
      <c r="D61" s="160"/>
      <c r="E61" s="161">
        <v>2.0680000000000001</v>
      </c>
      <c r="F61" s="159"/>
      <c r="G61" s="159"/>
      <c r="H61" s="159"/>
      <c r="I61" s="159"/>
      <c r="J61" s="159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9"/>
      <c r="X61" s="159"/>
      <c r="Y61" s="150"/>
      <c r="Z61" s="150"/>
      <c r="AA61" s="150"/>
      <c r="AB61" s="150"/>
      <c r="AC61" s="150"/>
      <c r="AD61" s="150"/>
      <c r="AE61" s="150"/>
      <c r="AF61" s="150"/>
      <c r="AG61" s="150" t="s">
        <v>132</v>
      </c>
      <c r="AH61" s="150">
        <v>0</v>
      </c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">
      <c r="A62" s="157"/>
      <c r="B62" s="158"/>
      <c r="C62" s="187" t="s">
        <v>189</v>
      </c>
      <c r="D62" s="160"/>
      <c r="E62" s="161">
        <v>3.08</v>
      </c>
      <c r="F62" s="159"/>
      <c r="G62" s="159"/>
      <c r="H62" s="159"/>
      <c r="I62" s="159"/>
      <c r="J62" s="159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59"/>
      <c r="X62" s="159"/>
      <c r="Y62" s="150"/>
      <c r="Z62" s="150"/>
      <c r="AA62" s="150"/>
      <c r="AB62" s="150"/>
      <c r="AC62" s="150"/>
      <c r="AD62" s="150"/>
      <c r="AE62" s="150"/>
      <c r="AF62" s="150"/>
      <c r="AG62" s="150" t="s">
        <v>132</v>
      </c>
      <c r="AH62" s="150">
        <v>0</v>
      </c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">
      <c r="A63" s="157"/>
      <c r="B63" s="158"/>
      <c r="C63" s="187" t="s">
        <v>190</v>
      </c>
      <c r="D63" s="160"/>
      <c r="E63" s="161">
        <v>2.0680000000000001</v>
      </c>
      <c r="F63" s="159"/>
      <c r="G63" s="159"/>
      <c r="H63" s="159"/>
      <c r="I63" s="159"/>
      <c r="J63" s="159"/>
      <c r="K63" s="159"/>
      <c r="L63" s="159"/>
      <c r="M63" s="159"/>
      <c r="N63" s="159"/>
      <c r="O63" s="159"/>
      <c r="P63" s="159"/>
      <c r="Q63" s="159"/>
      <c r="R63" s="159"/>
      <c r="S63" s="159"/>
      <c r="T63" s="159"/>
      <c r="U63" s="159"/>
      <c r="V63" s="159"/>
      <c r="W63" s="159"/>
      <c r="X63" s="159"/>
      <c r="Y63" s="150"/>
      <c r="Z63" s="150"/>
      <c r="AA63" s="150"/>
      <c r="AB63" s="150"/>
      <c r="AC63" s="150"/>
      <c r="AD63" s="150"/>
      <c r="AE63" s="150"/>
      <c r="AF63" s="150"/>
      <c r="AG63" s="150" t="s">
        <v>132</v>
      </c>
      <c r="AH63" s="150">
        <v>0</v>
      </c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">
      <c r="A64" s="169">
        <v>10</v>
      </c>
      <c r="B64" s="170" t="s">
        <v>191</v>
      </c>
      <c r="C64" s="186" t="s">
        <v>192</v>
      </c>
      <c r="D64" s="171" t="s">
        <v>193</v>
      </c>
      <c r="E64" s="172">
        <v>12.05072</v>
      </c>
      <c r="F64" s="173"/>
      <c r="G64" s="174">
        <f>ROUND(E64*F64,2)</f>
        <v>0</v>
      </c>
      <c r="H64" s="173"/>
      <c r="I64" s="174">
        <f>ROUND(E64*H64,2)</f>
        <v>0</v>
      </c>
      <c r="J64" s="173"/>
      <c r="K64" s="174">
        <f>ROUND(E64*J64,2)</f>
        <v>0</v>
      </c>
      <c r="L64" s="174">
        <v>15</v>
      </c>
      <c r="M64" s="174">
        <f>G64*(1+L64/100)</f>
        <v>0</v>
      </c>
      <c r="N64" s="174">
        <v>1</v>
      </c>
      <c r="O64" s="174">
        <f>ROUND(E64*N64,2)</f>
        <v>12.05</v>
      </c>
      <c r="P64" s="174">
        <v>0</v>
      </c>
      <c r="Q64" s="174">
        <f>ROUND(E64*P64,2)</f>
        <v>0</v>
      </c>
      <c r="R64" s="174" t="s">
        <v>194</v>
      </c>
      <c r="S64" s="174" t="s">
        <v>125</v>
      </c>
      <c r="T64" s="175" t="s">
        <v>126</v>
      </c>
      <c r="U64" s="159">
        <v>0</v>
      </c>
      <c r="V64" s="159">
        <f>ROUND(E64*U64,2)</f>
        <v>0</v>
      </c>
      <c r="W64" s="159"/>
      <c r="X64" s="159" t="s">
        <v>195</v>
      </c>
      <c r="Y64" s="150"/>
      <c r="Z64" s="150"/>
      <c r="AA64" s="150"/>
      <c r="AB64" s="150"/>
      <c r="AC64" s="150"/>
      <c r="AD64" s="150"/>
      <c r="AE64" s="150"/>
      <c r="AF64" s="150"/>
      <c r="AG64" s="150" t="s">
        <v>196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">
      <c r="A65" s="157"/>
      <c r="B65" s="158"/>
      <c r="C65" s="187" t="s">
        <v>197</v>
      </c>
      <c r="D65" s="160"/>
      <c r="E65" s="161">
        <v>12.05072</v>
      </c>
      <c r="F65" s="159"/>
      <c r="G65" s="159"/>
      <c r="H65" s="159"/>
      <c r="I65" s="159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59"/>
      <c r="W65" s="159"/>
      <c r="X65" s="159"/>
      <c r="Y65" s="150"/>
      <c r="Z65" s="150"/>
      <c r="AA65" s="150"/>
      <c r="AB65" s="150"/>
      <c r="AC65" s="150"/>
      <c r="AD65" s="150"/>
      <c r="AE65" s="150"/>
      <c r="AF65" s="150"/>
      <c r="AG65" s="150" t="s">
        <v>132</v>
      </c>
      <c r="AH65" s="150">
        <v>5</v>
      </c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ht="22.5" outlineLevel="1" x14ac:dyDescent="0.2">
      <c r="A66" s="169">
        <v>11</v>
      </c>
      <c r="B66" s="170" t="s">
        <v>198</v>
      </c>
      <c r="C66" s="186" t="s">
        <v>199</v>
      </c>
      <c r="D66" s="171" t="s">
        <v>123</v>
      </c>
      <c r="E66" s="172">
        <v>144.36588</v>
      </c>
      <c r="F66" s="173"/>
      <c r="G66" s="174">
        <f>ROUND(E66*F66,2)</f>
        <v>0</v>
      </c>
      <c r="H66" s="173"/>
      <c r="I66" s="174">
        <f>ROUND(E66*H66,2)</f>
        <v>0</v>
      </c>
      <c r="J66" s="173"/>
      <c r="K66" s="174">
        <f>ROUND(E66*J66,2)</f>
        <v>0</v>
      </c>
      <c r="L66" s="174">
        <v>15</v>
      </c>
      <c r="M66" s="174">
        <f>G66*(1+L66/100)</f>
        <v>0</v>
      </c>
      <c r="N66" s="174">
        <v>0</v>
      </c>
      <c r="O66" s="174">
        <f>ROUND(E66*N66,2)</f>
        <v>0</v>
      </c>
      <c r="P66" s="174">
        <v>0</v>
      </c>
      <c r="Q66" s="174">
        <f>ROUND(E66*P66,2)</f>
        <v>0</v>
      </c>
      <c r="R66" s="174" t="s">
        <v>124</v>
      </c>
      <c r="S66" s="174" t="s">
        <v>125</v>
      </c>
      <c r="T66" s="175" t="s">
        <v>126</v>
      </c>
      <c r="U66" s="159">
        <v>5.2999999999999999E-2</v>
      </c>
      <c r="V66" s="159">
        <f>ROUND(E66*U66,2)</f>
        <v>7.65</v>
      </c>
      <c r="W66" s="159"/>
      <c r="X66" s="159" t="s">
        <v>127</v>
      </c>
      <c r="Y66" s="150"/>
      <c r="Z66" s="150"/>
      <c r="AA66" s="150"/>
      <c r="AB66" s="150"/>
      <c r="AC66" s="150"/>
      <c r="AD66" s="150"/>
      <c r="AE66" s="150"/>
      <c r="AF66" s="150"/>
      <c r="AG66" s="150" t="s">
        <v>128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">
      <c r="A67" s="157"/>
      <c r="B67" s="158"/>
      <c r="C67" s="187" t="s">
        <v>167</v>
      </c>
      <c r="D67" s="160"/>
      <c r="E67" s="161">
        <v>225</v>
      </c>
      <c r="F67" s="159"/>
      <c r="G67" s="159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59"/>
      <c r="W67" s="159"/>
      <c r="X67" s="159"/>
      <c r="Y67" s="150"/>
      <c r="Z67" s="150"/>
      <c r="AA67" s="150"/>
      <c r="AB67" s="150"/>
      <c r="AC67" s="150"/>
      <c r="AD67" s="150"/>
      <c r="AE67" s="150"/>
      <c r="AF67" s="150"/>
      <c r="AG67" s="150" t="s">
        <v>132</v>
      </c>
      <c r="AH67" s="150">
        <v>5</v>
      </c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 x14ac:dyDescent="0.2">
      <c r="A68" s="157"/>
      <c r="B68" s="158"/>
      <c r="C68" s="187" t="s">
        <v>145</v>
      </c>
      <c r="D68" s="160"/>
      <c r="E68" s="161">
        <v>381.17417999999998</v>
      </c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59"/>
      <c r="W68" s="159"/>
      <c r="X68" s="159"/>
      <c r="Y68" s="150"/>
      <c r="Z68" s="150"/>
      <c r="AA68" s="150"/>
      <c r="AB68" s="150"/>
      <c r="AC68" s="150"/>
      <c r="AD68" s="150"/>
      <c r="AE68" s="150"/>
      <c r="AF68" s="150"/>
      <c r="AG68" s="150" t="s">
        <v>132</v>
      </c>
      <c r="AH68" s="150">
        <v>5</v>
      </c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">
      <c r="A69" s="157"/>
      <c r="B69" s="158"/>
      <c r="C69" s="187" t="s">
        <v>168</v>
      </c>
      <c r="D69" s="160"/>
      <c r="E69" s="161">
        <v>21.6952</v>
      </c>
      <c r="F69" s="159"/>
      <c r="G69" s="159"/>
      <c r="H69" s="159"/>
      <c r="I69" s="159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59"/>
      <c r="W69" s="159"/>
      <c r="X69" s="159"/>
      <c r="Y69" s="150"/>
      <c r="Z69" s="150"/>
      <c r="AA69" s="150"/>
      <c r="AB69" s="150"/>
      <c r="AC69" s="150"/>
      <c r="AD69" s="150"/>
      <c r="AE69" s="150"/>
      <c r="AF69" s="150"/>
      <c r="AG69" s="150" t="s">
        <v>132</v>
      </c>
      <c r="AH69" s="150">
        <v>5</v>
      </c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">
      <c r="A70" s="157"/>
      <c r="B70" s="158"/>
      <c r="C70" s="187" t="s">
        <v>200</v>
      </c>
      <c r="D70" s="160"/>
      <c r="E70" s="161">
        <v>-483.50349999999997</v>
      </c>
      <c r="F70" s="159"/>
      <c r="G70" s="159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59"/>
      <c r="W70" s="159"/>
      <c r="X70" s="159"/>
      <c r="Y70" s="150"/>
      <c r="Z70" s="150"/>
      <c r="AA70" s="150"/>
      <c r="AB70" s="150"/>
      <c r="AC70" s="150"/>
      <c r="AD70" s="150"/>
      <c r="AE70" s="150"/>
      <c r="AF70" s="150"/>
      <c r="AG70" s="150" t="s">
        <v>132</v>
      </c>
      <c r="AH70" s="150">
        <v>5</v>
      </c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ht="22.5" outlineLevel="1" x14ac:dyDescent="0.2">
      <c r="A71" s="169">
        <v>12</v>
      </c>
      <c r="B71" s="170" t="s">
        <v>201</v>
      </c>
      <c r="C71" s="186" t="s">
        <v>202</v>
      </c>
      <c r="D71" s="171" t="s">
        <v>123</v>
      </c>
      <c r="E71" s="172">
        <v>144.36589000000001</v>
      </c>
      <c r="F71" s="173"/>
      <c r="G71" s="174">
        <f>ROUND(E71*F71,2)</f>
        <v>0</v>
      </c>
      <c r="H71" s="173"/>
      <c r="I71" s="174">
        <f>ROUND(E71*H71,2)</f>
        <v>0</v>
      </c>
      <c r="J71" s="173"/>
      <c r="K71" s="174">
        <f>ROUND(E71*J71,2)</f>
        <v>0</v>
      </c>
      <c r="L71" s="174">
        <v>15</v>
      </c>
      <c r="M71" s="174">
        <f>G71*(1+L71/100)</f>
        <v>0</v>
      </c>
      <c r="N71" s="174">
        <v>0</v>
      </c>
      <c r="O71" s="174">
        <f>ROUND(E71*N71,2)</f>
        <v>0</v>
      </c>
      <c r="P71" s="174">
        <v>0</v>
      </c>
      <c r="Q71" s="174">
        <f>ROUND(E71*P71,2)</f>
        <v>0</v>
      </c>
      <c r="R71" s="174" t="s">
        <v>124</v>
      </c>
      <c r="S71" s="174" t="s">
        <v>125</v>
      </c>
      <c r="T71" s="175" t="s">
        <v>126</v>
      </c>
      <c r="U71" s="159">
        <v>1.0999999999999999E-2</v>
      </c>
      <c r="V71" s="159">
        <f>ROUND(E71*U71,2)</f>
        <v>1.59</v>
      </c>
      <c r="W71" s="159"/>
      <c r="X71" s="159" t="s">
        <v>127</v>
      </c>
      <c r="Y71" s="150"/>
      <c r="Z71" s="150"/>
      <c r="AA71" s="150"/>
      <c r="AB71" s="150"/>
      <c r="AC71" s="150"/>
      <c r="AD71" s="150"/>
      <c r="AE71" s="150"/>
      <c r="AF71" s="150"/>
      <c r="AG71" s="150" t="s">
        <v>128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">
      <c r="A72" s="157"/>
      <c r="B72" s="158"/>
      <c r="C72" s="251" t="s">
        <v>203</v>
      </c>
      <c r="D72" s="252"/>
      <c r="E72" s="252"/>
      <c r="F72" s="252"/>
      <c r="G72" s="252"/>
      <c r="H72" s="159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59"/>
      <c r="W72" s="159"/>
      <c r="X72" s="159"/>
      <c r="Y72" s="150"/>
      <c r="Z72" s="150"/>
      <c r="AA72" s="150"/>
      <c r="AB72" s="150"/>
      <c r="AC72" s="150"/>
      <c r="AD72" s="150"/>
      <c r="AE72" s="150"/>
      <c r="AF72" s="150"/>
      <c r="AG72" s="150" t="s">
        <v>130</v>
      </c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">
      <c r="A73" s="157"/>
      <c r="B73" s="158"/>
      <c r="C73" s="187" t="s">
        <v>204</v>
      </c>
      <c r="D73" s="160"/>
      <c r="E73" s="161">
        <v>144.36588</v>
      </c>
      <c r="F73" s="159"/>
      <c r="G73" s="159"/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59"/>
      <c r="W73" s="159"/>
      <c r="X73" s="159"/>
      <c r="Y73" s="150"/>
      <c r="Z73" s="150"/>
      <c r="AA73" s="150"/>
      <c r="AB73" s="150"/>
      <c r="AC73" s="150"/>
      <c r="AD73" s="150"/>
      <c r="AE73" s="150"/>
      <c r="AF73" s="150"/>
      <c r="AG73" s="150" t="s">
        <v>132</v>
      </c>
      <c r="AH73" s="150">
        <v>5</v>
      </c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">
      <c r="A74" s="169">
        <v>13</v>
      </c>
      <c r="B74" s="170" t="s">
        <v>205</v>
      </c>
      <c r="C74" s="186" t="s">
        <v>206</v>
      </c>
      <c r="D74" s="171" t="s">
        <v>193</v>
      </c>
      <c r="E74" s="172">
        <v>230.98542</v>
      </c>
      <c r="F74" s="173"/>
      <c r="G74" s="174">
        <f>ROUND(E74*F74,2)</f>
        <v>0</v>
      </c>
      <c r="H74" s="173"/>
      <c r="I74" s="174">
        <f>ROUND(E74*H74,2)</f>
        <v>0</v>
      </c>
      <c r="J74" s="173"/>
      <c r="K74" s="174">
        <f>ROUND(E74*J74,2)</f>
        <v>0</v>
      </c>
      <c r="L74" s="174">
        <v>15</v>
      </c>
      <c r="M74" s="174">
        <f>G74*(1+L74/100)</f>
        <v>0</v>
      </c>
      <c r="N74" s="174">
        <v>0</v>
      </c>
      <c r="O74" s="174">
        <f>ROUND(E74*N74,2)</f>
        <v>0</v>
      </c>
      <c r="P74" s="174">
        <v>0</v>
      </c>
      <c r="Q74" s="174">
        <f>ROUND(E74*P74,2)</f>
        <v>0</v>
      </c>
      <c r="R74" s="174" t="s">
        <v>124</v>
      </c>
      <c r="S74" s="174" t="s">
        <v>125</v>
      </c>
      <c r="T74" s="175" t="s">
        <v>126</v>
      </c>
      <c r="U74" s="159">
        <v>0</v>
      </c>
      <c r="V74" s="159">
        <f>ROUND(E74*U74,2)</f>
        <v>0</v>
      </c>
      <c r="W74" s="159"/>
      <c r="X74" s="159" t="s">
        <v>127</v>
      </c>
      <c r="Y74" s="150"/>
      <c r="Z74" s="150"/>
      <c r="AA74" s="150"/>
      <c r="AB74" s="150"/>
      <c r="AC74" s="150"/>
      <c r="AD74" s="150"/>
      <c r="AE74" s="150"/>
      <c r="AF74" s="150"/>
      <c r="AG74" s="150" t="s">
        <v>128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">
      <c r="A75" s="157"/>
      <c r="B75" s="158"/>
      <c r="C75" s="187" t="s">
        <v>207</v>
      </c>
      <c r="D75" s="160"/>
      <c r="E75" s="161">
        <v>230.98541</v>
      </c>
      <c r="F75" s="159"/>
      <c r="G75" s="159"/>
      <c r="H75" s="159"/>
      <c r="I75" s="159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59"/>
      <c r="V75" s="159"/>
      <c r="W75" s="159"/>
      <c r="X75" s="159"/>
      <c r="Y75" s="150"/>
      <c r="Z75" s="150"/>
      <c r="AA75" s="150"/>
      <c r="AB75" s="150"/>
      <c r="AC75" s="150"/>
      <c r="AD75" s="150"/>
      <c r="AE75" s="150"/>
      <c r="AF75" s="150"/>
      <c r="AG75" s="150" t="s">
        <v>132</v>
      </c>
      <c r="AH75" s="150">
        <v>5</v>
      </c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">
      <c r="A76" s="169">
        <v>14</v>
      </c>
      <c r="B76" s="170" t="s">
        <v>208</v>
      </c>
      <c r="C76" s="186" t="s">
        <v>209</v>
      </c>
      <c r="D76" s="171" t="s">
        <v>155</v>
      </c>
      <c r="E76" s="172">
        <v>126.07</v>
      </c>
      <c r="F76" s="173"/>
      <c r="G76" s="174">
        <f>ROUND(E76*F76,2)</f>
        <v>0</v>
      </c>
      <c r="H76" s="173"/>
      <c r="I76" s="174">
        <f>ROUND(E76*H76,2)</f>
        <v>0</v>
      </c>
      <c r="J76" s="173"/>
      <c r="K76" s="174">
        <f>ROUND(E76*J76,2)</f>
        <v>0</v>
      </c>
      <c r="L76" s="174">
        <v>15</v>
      </c>
      <c r="M76" s="174">
        <f>G76*(1+L76/100)</f>
        <v>0</v>
      </c>
      <c r="N76" s="174">
        <v>0</v>
      </c>
      <c r="O76" s="174">
        <f>ROUND(E76*N76,2)</f>
        <v>0</v>
      </c>
      <c r="P76" s="174">
        <v>0</v>
      </c>
      <c r="Q76" s="174">
        <f>ROUND(E76*P76,2)</f>
        <v>0</v>
      </c>
      <c r="R76" s="174" t="s">
        <v>124</v>
      </c>
      <c r="S76" s="174" t="s">
        <v>125</v>
      </c>
      <c r="T76" s="175" t="s">
        <v>126</v>
      </c>
      <c r="U76" s="159">
        <v>9.6000000000000002E-2</v>
      </c>
      <c r="V76" s="159">
        <f>ROUND(E76*U76,2)</f>
        <v>12.1</v>
      </c>
      <c r="W76" s="159"/>
      <c r="X76" s="159" t="s">
        <v>127</v>
      </c>
      <c r="Y76" s="150"/>
      <c r="Z76" s="150"/>
      <c r="AA76" s="150"/>
      <c r="AB76" s="150"/>
      <c r="AC76" s="150"/>
      <c r="AD76" s="150"/>
      <c r="AE76" s="150"/>
      <c r="AF76" s="150"/>
      <c r="AG76" s="150" t="s">
        <v>128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 x14ac:dyDescent="0.2">
      <c r="A77" s="157"/>
      <c r="B77" s="158"/>
      <c r="C77" s="251" t="s">
        <v>210</v>
      </c>
      <c r="D77" s="252"/>
      <c r="E77" s="252"/>
      <c r="F77" s="252"/>
      <c r="G77" s="252"/>
      <c r="H77" s="159"/>
      <c r="I77" s="159"/>
      <c r="J77" s="159"/>
      <c r="K77" s="159"/>
      <c r="L77" s="159"/>
      <c r="M77" s="159"/>
      <c r="N77" s="159"/>
      <c r="O77" s="159"/>
      <c r="P77" s="159"/>
      <c r="Q77" s="159"/>
      <c r="R77" s="159"/>
      <c r="S77" s="159"/>
      <c r="T77" s="159"/>
      <c r="U77" s="159"/>
      <c r="V77" s="159"/>
      <c r="W77" s="159"/>
      <c r="X77" s="159"/>
      <c r="Y77" s="150"/>
      <c r="Z77" s="150"/>
      <c r="AA77" s="150"/>
      <c r="AB77" s="150"/>
      <c r="AC77" s="150"/>
      <c r="AD77" s="150"/>
      <c r="AE77" s="150"/>
      <c r="AF77" s="150"/>
      <c r="AG77" s="150" t="s">
        <v>130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 x14ac:dyDescent="0.2">
      <c r="A78" s="157"/>
      <c r="B78" s="158"/>
      <c r="C78" s="187" t="s">
        <v>211</v>
      </c>
      <c r="D78" s="160"/>
      <c r="E78" s="161">
        <v>126.07</v>
      </c>
      <c r="F78" s="159"/>
      <c r="G78" s="159"/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59"/>
      <c r="W78" s="159"/>
      <c r="X78" s="159"/>
      <c r="Y78" s="150"/>
      <c r="Z78" s="150"/>
      <c r="AA78" s="150"/>
      <c r="AB78" s="150"/>
      <c r="AC78" s="150"/>
      <c r="AD78" s="150"/>
      <c r="AE78" s="150"/>
      <c r="AF78" s="150"/>
      <c r="AG78" s="150" t="s">
        <v>132</v>
      </c>
      <c r="AH78" s="150">
        <v>0</v>
      </c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x14ac:dyDescent="0.2">
      <c r="A79" s="163" t="s">
        <v>119</v>
      </c>
      <c r="B79" s="164" t="s">
        <v>64</v>
      </c>
      <c r="C79" s="185" t="s">
        <v>65</v>
      </c>
      <c r="D79" s="165"/>
      <c r="E79" s="166"/>
      <c r="F79" s="167"/>
      <c r="G79" s="167">
        <f>SUMIF(AG80:AG93,"&lt;&gt;NOR",G80:G93)</f>
        <v>0</v>
      </c>
      <c r="H79" s="167"/>
      <c r="I79" s="167">
        <f>SUM(I80:I93)</f>
        <v>0</v>
      </c>
      <c r="J79" s="167"/>
      <c r="K79" s="167">
        <f>SUM(K80:K93)</f>
        <v>0</v>
      </c>
      <c r="L79" s="167"/>
      <c r="M79" s="167">
        <f>SUM(M80:M93)</f>
        <v>0</v>
      </c>
      <c r="N79" s="167"/>
      <c r="O79" s="167">
        <f>SUM(O80:O93)</f>
        <v>0</v>
      </c>
      <c r="P79" s="167"/>
      <c r="Q79" s="167">
        <f>SUM(Q80:Q93)</f>
        <v>60.15</v>
      </c>
      <c r="R79" s="167"/>
      <c r="S79" s="167"/>
      <c r="T79" s="168"/>
      <c r="U79" s="162"/>
      <c r="V79" s="162">
        <f>SUM(V80:V93)</f>
        <v>11.54</v>
      </c>
      <c r="W79" s="162"/>
      <c r="X79" s="162"/>
      <c r="AG79" t="s">
        <v>120</v>
      </c>
    </row>
    <row r="80" spans="1:60" ht="22.5" outlineLevel="1" x14ac:dyDescent="0.2">
      <c r="A80" s="169">
        <v>15</v>
      </c>
      <c r="B80" s="170" t="s">
        <v>212</v>
      </c>
      <c r="C80" s="186" t="s">
        <v>213</v>
      </c>
      <c r="D80" s="171" t="s">
        <v>155</v>
      </c>
      <c r="E80" s="172">
        <v>182.27</v>
      </c>
      <c r="F80" s="173"/>
      <c r="G80" s="174">
        <f>ROUND(E80*F80,2)</f>
        <v>0</v>
      </c>
      <c r="H80" s="173"/>
      <c r="I80" s="174">
        <f>ROUND(E80*H80,2)</f>
        <v>0</v>
      </c>
      <c r="J80" s="173"/>
      <c r="K80" s="174">
        <f>ROUND(E80*J80,2)</f>
        <v>0</v>
      </c>
      <c r="L80" s="174">
        <v>15</v>
      </c>
      <c r="M80" s="174">
        <f>G80*(1+L80/100)</f>
        <v>0</v>
      </c>
      <c r="N80" s="174">
        <v>0</v>
      </c>
      <c r="O80" s="174">
        <f>ROUND(E80*N80,2)</f>
        <v>0</v>
      </c>
      <c r="P80" s="174">
        <v>0.33</v>
      </c>
      <c r="Q80" s="174">
        <f>ROUND(E80*P80,2)</f>
        <v>60.15</v>
      </c>
      <c r="R80" s="174" t="s">
        <v>214</v>
      </c>
      <c r="S80" s="174" t="s">
        <v>125</v>
      </c>
      <c r="T80" s="175" t="s">
        <v>126</v>
      </c>
      <c r="U80" s="159">
        <v>0.06</v>
      </c>
      <c r="V80" s="159">
        <f>ROUND(E80*U80,2)</f>
        <v>10.94</v>
      </c>
      <c r="W80" s="159"/>
      <c r="X80" s="159" t="s">
        <v>127</v>
      </c>
      <c r="Y80" s="150"/>
      <c r="Z80" s="150"/>
      <c r="AA80" s="150"/>
      <c r="AB80" s="150"/>
      <c r="AC80" s="150"/>
      <c r="AD80" s="150"/>
      <c r="AE80" s="150"/>
      <c r="AF80" s="150"/>
      <c r="AG80" s="150" t="s">
        <v>128</v>
      </c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">
      <c r="A81" s="157"/>
      <c r="B81" s="158"/>
      <c r="C81" s="187" t="s">
        <v>215</v>
      </c>
      <c r="D81" s="160"/>
      <c r="E81" s="161">
        <v>182.27</v>
      </c>
      <c r="F81" s="159"/>
      <c r="G81" s="159"/>
      <c r="H81" s="159"/>
      <c r="I81" s="159"/>
      <c r="J81" s="159"/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59"/>
      <c r="V81" s="159"/>
      <c r="W81" s="159"/>
      <c r="X81" s="159"/>
      <c r="Y81" s="150"/>
      <c r="Z81" s="150"/>
      <c r="AA81" s="150"/>
      <c r="AB81" s="150"/>
      <c r="AC81" s="150"/>
      <c r="AD81" s="150"/>
      <c r="AE81" s="150"/>
      <c r="AF81" s="150"/>
      <c r="AG81" s="150" t="s">
        <v>132</v>
      </c>
      <c r="AH81" s="150">
        <v>0</v>
      </c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ht="22.5" outlineLevel="1" x14ac:dyDescent="0.2">
      <c r="A82" s="169">
        <v>16</v>
      </c>
      <c r="B82" s="170" t="s">
        <v>216</v>
      </c>
      <c r="C82" s="186" t="s">
        <v>217</v>
      </c>
      <c r="D82" s="171" t="s">
        <v>193</v>
      </c>
      <c r="E82" s="172">
        <v>60.149099999999997</v>
      </c>
      <c r="F82" s="173"/>
      <c r="G82" s="174">
        <f>ROUND(E82*F82,2)</f>
        <v>0</v>
      </c>
      <c r="H82" s="173"/>
      <c r="I82" s="174">
        <f>ROUND(E82*H82,2)</f>
        <v>0</v>
      </c>
      <c r="J82" s="173"/>
      <c r="K82" s="174">
        <f>ROUND(E82*J82,2)</f>
        <v>0</v>
      </c>
      <c r="L82" s="174">
        <v>15</v>
      </c>
      <c r="M82" s="174">
        <f>G82*(1+L82/100)</f>
        <v>0</v>
      </c>
      <c r="N82" s="174">
        <v>0</v>
      </c>
      <c r="O82" s="174">
        <f>ROUND(E82*N82,2)</f>
        <v>0</v>
      </c>
      <c r="P82" s="174">
        <v>0</v>
      </c>
      <c r="Q82" s="174">
        <f>ROUND(E82*P82,2)</f>
        <v>0</v>
      </c>
      <c r="R82" s="174" t="s">
        <v>214</v>
      </c>
      <c r="S82" s="174" t="s">
        <v>125</v>
      </c>
      <c r="T82" s="175" t="s">
        <v>126</v>
      </c>
      <c r="U82" s="159">
        <v>0.01</v>
      </c>
      <c r="V82" s="159">
        <f>ROUND(E82*U82,2)</f>
        <v>0.6</v>
      </c>
      <c r="W82" s="159"/>
      <c r="X82" s="159" t="s">
        <v>218</v>
      </c>
      <c r="Y82" s="150"/>
      <c r="Z82" s="150"/>
      <c r="AA82" s="150"/>
      <c r="AB82" s="150"/>
      <c r="AC82" s="150"/>
      <c r="AD82" s="150"/>
      <c r="AE82" s="150"/>
      <c r="AF82" s="150"/>
      <c r="AG82" s="150" t="s">
        <v>219</v>
      </c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1" x14ac:dyDescent="0.2">
      <c r="A83" s="157"/>
      <c r="B83" s="158"/>
      <c r="C83" s="187" t="s">
        <v>220</v>
      </c>
      <c r="D83" s="160"/>
      <c r="E83" s="161"/>
      <c r="F83" s="159"/>
      <c r="G83" s="159"/>
      <c r="H83" s="159"/>
      <c r="I83" s="159"/>
      <c r="J83" s="159"/>
      <c r="K83" s="159"/>
      <c r="L83" s="159"/>
      <c r="M83" s="159"/>
      <c r="N83" s="159"/>
      <c r="O83" s="159"/>
      <c r="P83" s="159"/>
      <c r="Q83" s="159"/>
      <c r="R83" s="159"/>
      <c r="S83" s="159"/>
      <c r="T83" s="159"/>
      <c r="U83" s="159"/>
      <c r="V83" s="159"/>
      <c r="W83" s="159"/>
      <c r="X83" s="159"/>
      <c r="Y83" s="150"/>
      <c r="Z83" s="150"/>
      <c r="AA83" s="150"/>
      <c r="AB83" s="150"/>
      <c r="AC83" s="150"/>
      <c r="AD83" s="150"/>
      <c r="AE83" s="150"/>
      <c r="AF83" s="150"/>
      <c r="AG83" s="150" t="s">
        <v>132</v>
      </c>
      <c r="AH83" s="150">
        <v>0</v>
      </c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1" x14ac:dyDescent="0.2">
      <c r="A84" s="157"/>
      <c r="B84" s="158"/>
      <c r="C84" s="187" t="s">
        <v>221</v>
      </c>
      <c r="D84" s="160"/>
      <c r="E84" s="161"/>
      <c r="F84" s="159"/>
      <c r="G84" s="159"/>
      <c r="H84" s="159"/>
      <c r="I84" s="159"/>
      <c r="J84" s="159"/>
      <c r="K84" s="159"/>
      <c r="L84" s="159"/>
      <c r="M84" s="159"/>
      <c r="N84" s="159"/>
      <c r="O84" s="159"/>
      <c r="P84" s="159"/>
      <c r="Q84" s="159"/>
      <c r="R84" s="159"/>
      <c r="S84" s="159"/>
      <c r="T84" s="159"/>
      <c r="U84" s="159"/>
      <c r="V84" s="159"/>
      <c r="W84" s="159"/>
      <c r="X84" s="159"/>
      <c r="Y84" s="150"/>
      <c r="Z84" s="150"/>
      <c r="AA84" s="150"/>
      <c r="AB84" s="150"/>
      <c r="AC84" s="150"/>
      <c r="AD84" s="150"/>
      <c r="AE84" s="150"/>
      <c r="AF84" s="150"/>
      <c r="AG84" s="150" t="s">
        <v>132</v>
      </c>
      <c r="AH84" s="150">
        <v>0</v>
      </c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1" x14ac:dyDescent="0.2">
      <c r="A85" s="157"/>
      <c r="B85" s="158"/>
      <c r="C85" s="187" t="s">
        <v>222</v>
      </c>
      <c r="D85" s="160"/>
      <c r="E85" s="161">
        <v>60.149099999999997</v>
      </c>
      <c r="F85" s="159"/>
      <c r="G85" s="159"/>
      <c r="H85" s="159"/>
      <c r="I85" s="159"/>
      <c r="J85" s="159"/>
      <c r="K85" s="159"/>
      <c r="L85" s="159"/>
      <c r="M85" s="159"/>
      <c r="N85" s="159"/>
      <c r="O85" s="159"/>
      <c r="P85" s="159"/>
      <c r="Q85" s="159"/>
      <c r="R85" s="159"/>
      <c r="S85" s="159"/>
      <c r="T85" s="159"/>
      <c r="U85" s="159"/>
      <c r="V85" s="159"/>
      <c r="W85" s="159"/>
      <c r="X85" s="159"/>
      <c r="Y85" s="150"/>
      <c r="Z85" s="150"/>
      <c r="AA85" s="150"/>
      <c r="AB85" s="150"/>
      <c r="AC85" s="150"/>
      <c r="AD85" s="150"/>
      <c r="AE85" s="150"/>
      <c r="AF85" s="150"/>
      <c r="AG85" s="150" t="s">
        <v>132</v>
      </c>
      <c r="AH85" s="150">
        <v>0</v>
      </c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ht="22.5" outlineLevel="1" x14ac:dyDescent="0.2">
      <c r="A86" s="169">
        <v>17</v>
      </c>
      <c r="B86" s="170" t="s">
        <v>223</v>
      </c>
      <c r="C86" s="186" t="s">
        <v>224</v>
      </c>
      <c r="D86" s="171" t="s">
        <v>193</v>
      </c>
      <c r="E86" s="172">
        <v>842.0874</v>
      </c>
      <c r="F86" s="173"/>
      <c r="G86" s="174">
        <f>ROUND(E86*F86,2)</f>
        <v>0</v>
      </c>
      <c r="H86" s="173"/>
      <c r="I86" s="174">
        <f>ROUND(E86*H86,2)</f>
        <v>0</v>
      </c>
      <c r="J86" s="173"/>
      <c r="K86" s="174">
        <f>ROUND(E86*J86,2)</f>
        <v>0</v>
      </c>
      <c r="L86" s="174">
        <v>15</v>
      </c>
      <c r="M86" s="174">
        <f>G86*(1+L86/100)</f>
        <v>0</v>
      </c>
      <c r="N86" s="174">
        <v>0</v>
      </c>
      <c r="O86" s="174">
        <f>ROUND(E86*N86,2)</f>
        <v>0</v>
      </c>
      <c r="P86" s="174">
        <v>0</v>
      </c>
      <c r="Q86" s="174">
        <f>ROUND(E86*P86,2)</f>
        <v>0</v>
      </c>
      <c r="R86" s="174" t="s">
        <v>214</v>
      </c>
      <c r="S86" s="174" t="s">
        <v>125</v>
      </c>
      <c r="T86" s="175" t="s">
        <v>126</v>
      </c>
      <c r="U86" s="159">
        <v>0</v>
      </c>
      <c r="V86" s="159">
        <f>ROUND(E86*U86,2)</f>
        <v>0</v>
      </c>
      <c r="W86" s="159"/>
      <c r="X86" s="159" t="s">
        <v>218</v>
      </c>
      <c r="Y86" s="150"/>
      <c r="Z86" s="150"/>
      <c r="AA86" s="150"/>
      <c r="AB86" s="150"/>
      <c r="AC86" s="150"/>
      <c r="AD86" s="150"/>
      <c r="AE86" s="150"/>
      <c r="AF86" s="150"/>
      <c r="AG86" s="150" t="s">
        <v>219</v>
      </c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1" x14ac:dyDescent="0.2">
      <c r="A87" s="157"/>
      <c r="B87" s="158"/>
      <c r="C87" s="187" t="s">
        <v>220</v>
      </c>
      <c r="D87" s="160"/>
      <c r="E87" s="161"/>
      <c r="F87" s="159"/>
      <c r="G87" s="159"/>
      <c r="H87" s="159"/>
      <c r="I87" s="159"/>
      <c r="J87" s="159"/>
      <c r="K87" s="159"/>
      <c r="L87" s="159"/>
      <c r="M87" s="159"/>
      <c r="N87" s="159"/>
      <c r="O87" s="159"/>
      <c r="P87" s="159"/>
      <c r="Q87" s="159"/>
      <c r="R87" s="159"/>
      <c r="S87" s="159"/>
      <c r="T87" s="159"/>
      <c r="U87" s="159"/>
      <c r="V87" s="159"/>
      <c r="W87" s="159"/>
      <c r="X87" s="159"/>
      <c r="Y87" s="150"/>
      <c r="Z87" s="150"/>
      <c r="AA87" s="150"/>
      <c r="AB87" s="150"/>
      <c r="AC87" s="150"/>
      <c r="AD87" s="150"/>
      <c r="AE87" s="150"/>
      <c r="AF87" s="150"/>
      <c r="AG87" s="150" t="s">
        <v>132</v>
      </c>
      <c r="AH87" s="150">
        <v>0</v>
      </c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">
      <c r="A88" s="157"/>
      <c r="B88" s="158"/>
      <c r="C88" s="187" t="s">
        <v>221</v>
      </c>
      <c r="D88" s="160"/>
      <c r="E88" s="161"/>
      <c r="F88" s="159"/>
      <c r="G88" s="159"/>
      <c r="H88" s="159"/>
      <c r="I88" s="159"/>
      <c r="J88" s="159"/>
      <c r="K88" s="159"/>
      <c r="L88" s="159"/>
      <c r="M88" s="159"/>
      <c r="N88" s="159"/>
      <c r="O88" s="159"/>
      <c r="P88" s="159"/>
      <c r="Q88" s="159"/>
      <c r="R88" s="159"/>
      <c r="S88" s="159"/>
      <c r="T88" s="159"/>
      <c r="U88" s="159"/>
      <c r="V88" s="159"/>
      <c r="W88" s="159"/>
      <c r="X88" s="159"/>
      <c r="Y88" s="150"/>
      <c r="Z88" s="150"/>
      <c r="AA88" s="150"/>
      <c r="AB88" s="150"/>
      <c r="AC88" s="150"/>
      <c r="AD88" s="150"/>
      <c r="AE88" s="150"/>
      <c r="AF88" s="150"/>
      <c r="AG88" s="150" t="s">
        <v>132</v>
      </c>
      <c r="AH88" s="150">
        <v>0</v>
      </c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1" x14ac:dyDescent="0.2">
      <c r="A89" s="157"/>
      <c r="B89" s="158"/>
      <c r="C89" s="187" t="s">
        <v>225</v>
      </c>
      <c r="D89" s="160"/>
      <c r="E89" s="161">
        <v>842.0874</v>
      </c>
      <c r="F89" s="159"/>
      <c r="G89" s="159"/>
      <c r="H89" s="159"/>
      <c r="I89" s="159"/>
      <c r="J89" s="159"/>
      <c r="K89" s="159"/>
      <c r="L89" s="159"/>
      <c r="M89" s="159"/>
      <c r="N89" s="159"/>
      <c r="O89" s="159"/>
      <c r="P89" s="159"/>
      <c r="Q89" s="159"/>
      <c r="R89" s="159"/>
      <c r="S89" s="159"/>
      <c r="T89" s="159"/>
      <c r="U89" s="159"/>
      <c r="V89" s="159"/>
      <c r="W89" s="159"/>
      <c r="X89" s="159"/>
      <c r="Y89" s="150"/>
      <c r="Z89" s="150"/>
      <c r="AA89" s="150"/>
      <c r="AB89" s="150"/>
      <c r="AC89" s="150"/>
      <c r="AD89" s="150"/>
      <c r="AE89" s="150"/>
      <c r="AF89" s="150"/>
      <c r="AG89" s="150" t="s">
        <v>132</v>
      </c>
      <c r="AH89" s="150">
        <v>0</v>
      </c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1" x14ac:dyDescent="0.2">
      <c r="A90" s="169">
        <v>18</v>
      </c>
      <c r="B90" s="170" t="s">
        <v>226</v>
      </c>
      <c r="C90" s="186" t="s">
        <v>227</v>
      </c>
      <c r="D90" s="171" t="s">
        <v>193</v>
      </c>
      <c r="E90" s="172">
        <v>60.149099999999997</v>
      </c>
      <c r="F90" s="173"/>
      <c r="G90" s="174">
        <f>ROUND(E90*F90,2)</f>
        <v>0</v>
      </c>
      <c r="H90" s="173"/>
      <c r="I90" s="174">
        <f>ROUND(E90*H90,2)</f>
        <v>0</v>
      </c>
      <c r="J90" s="173"/>
      <c r="K90" s="174">
        <f>ROUND(E90*J90,2)</f>
        <v>0</v>
      </c>
      <c r="L90" s="174">
        <v>15</v>
      </c>
      <c r="M90" s="174">
        <f>G90*(1+L90/100)</f>
        <v>0</v>
      </c>
      <c r="N90" s="174">
        <v>0</v>
      </c>
      <c r="O90" s="174">
        <f>ROUND(E90*N90,2)</f>
        <v>0</v>
      </c>
      <c r="P90" s="174">
        <v>0</v>
      </c>
      <c r="Q90" s="174">
        <f>ROUND(E90*P90,2)</f>
        <v>0</v>
      </c>
      <c r="R90" s="174" t="s">
        <v>228</v>
      </c>
      <c r="S90" s="174" t="s">
        <v>125</v>
      </c>
      <c r="T90" s="175" t="s">
        <v>126</v>
      </c>
      <c r="U90" s="159">
        <v>0</v>
      </c>
      <c r="V90" s="159">
        <f>ROUND(E90*U90,2)</f>
        <v>0</v>
      </c>
      <c r="W90" s="159"/>
      <c r="X90" s="159" t="s">
        <v>218</v>
      </c>
      <c r="Y90" s="150"/>
      <c r="Z90" s="150"/>
      <c r="AA90" s="150"/>
      <c r="AB90" s="150"/>
      <c r="AC90" s="150"/>
      <c r="AD90" s="150"/>
      <c r="AE90" s="150"/>
      <c r="AF90" s="150"/>
      <c r="AG90" s="150" t="s">
        <v>219</v>
      </c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1" x14ac:dyDescent="0.2">
      <c r="A91" s="157"/>
      <c r="B91" s="158"/>
      <c r="C91" s="187" t="s">
        <v>220</v>
      </c>
      <c r="D91" s="160"/>
      <c r="E91" s="161"/>
      <c r="F91" s="159"/>
      <c r="G91" s="159"/>
      <c r="H91" s="159"/>
      <c r="I91" s="159"/>
      <c r="J91" s="159"/>
      <c r="K91" s="159"/>
      <c r="L91" s="159"/>
      <c r="M91" s="159"/>
      <c r="N91" s="159"/>
      <c r="O91" s="159"/>
      <c r="P91" s="159"/>
      <c r="Q91" s="159"/>
      <c r="R91" s="159"/>
      <c r="S91" s="159"/>
      <c r="T91" s="159"/>
      <c r="U91" s="159"/>
      <c r="V91" s="159"/>
      <c r="W91" s="159"/>
      <c r="X91" s="159"/>
      <c r="Y91" s="150"/>
      <c r="Z91" s="150"/>
      <c r="AA91" s="150"/>
      <c r="AB91" s="150"/>
      <c r="AC91" s="150"/>
      <c r="AD91" s="150"/>
      <c r="AE91" s="150"/>
      <c r="AF91" s="150"/>
      <c r="AG91" s="150" t="s">
        <v>132</v>
      </c>
      <c r="AH91" s="150">
        <v>0</v>
      </c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1" x14ac:dyDescent="0.2">
      <c r="A92" s="157"/>
      <c r="B92" s="158"/>
      <c r="C92" s="187" t="s">
        <v>221</v>
      </c>
      <c r="D92" s="160"/>
      <c r="E92" s="161"/>
      <c r="F92" s="159"/>
      <c r="G92" s="159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59"/>
      <c r="T92" s="159"/>
      <c r="U92" s="159"/>
      <c r="V92" s="159"/>
      <c r="W92" s="159"/>
      <c r="X92" s="159"/>
      <c r="Y92" s="150"/>
      <c r="Z92" s="150"/>
      <c r="AA92" s="150"/>
      <c r="AB92" s="150"/>
      <c r="AC92" s="150"/>
      <c r="AD92" s="150"/>
      <c r="AE92" s="150"/>
      <c r="AF92" s="150"/>
      <c r="AG92" s="150" t="s">
        <v>132</v>
      </c>
      <c r="AH92" s="150">
        <v>0</v>
      </c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 x14ac:dyDescent="0.2">
      <c r="A93" s="157"/>
      <c r="B93" s="158"/>
      <c r="C93" s="187" t="s">
        <v>222</v>
      </c>
      <c r="D93" s="160"/>
      <c r="E93" s="161">
        <v>60.149099999999997</v>
      </c>
      <c r="F93" s="159"/>
      <c r="G93" s="159"/>
      <c r="H93" s="159"/>
      <c r="I93" s="159"/>
      <c r="J93" s="159"/>
      <c r="K93" s="159"/>
      <c r="L93" s="159"/>
      <c r="M93" s="159"/>
      <c r="N93" s="159"/>
      <c r="O93" s="159"/>
      <c r="P93" s="159"/>
      <c r="Q93" s="159"/>
      <c r="R93" s="159"/>
      <c r="S93" s="159"/>
      <c r="T93" s="159"/>
      <c r="U93" s="159"/>
      <c r="V93" s="159"/>
      <c r="W93" s="159"/>
      <c r="X93" s="159"/>
      <c r="Y93" s="150"/>
      <c r="Z93" s="150"/>
      <c r="AA93" s="150"/>
      <c r="AB93" s="150"/>
      <c r="AC93" s="150"/>
      <c r="AD93" s="150"/>
      <c r="AE93" s="150"/>
      <c r="AF93" s="150"/>
      <c r="AG93" s="150" t="s">
        <v>132</v>
      </c>
      <c r="AH93" s="150">
        <v>0</v>
      </c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x14ac:dyDescent="0.2">
      <c r="A94" s="163" t="s">
        <v>119</v>
      </c>
      <c r="B94" s="164" t="s">
        <v>66</v>
      </c>
      <c r="C94" s="185" t="s">
        <v>65</v>
      </c>
      <c r="D94" s="165"/>
      <c r="E94" s="166"/>
      <c r="F94" s="167"/>
      <c r="G94" s="167">
        <f>SUMIF(AG95:AG117,"&lt;&gt;NOR",G95:G117)</f>
        <v>0</v>
      </c>
      <c r="H94" s="167"/>
      <c r="I94" s="167">
        <f>SUM(I95:I117)</f>
        <v>0</v>
      </c>
      <c r="J94" s="167"/>
      <c r="K94" s="167">
        <f>SUM(K95:K117)</f>
        <v>0</v>
      </c>
      <c r="L94" s="167"/>
      <c r="M94" s="167">
        <f>SUM(M95:M117)</f>
        <v>0</v>
      </c>
      <c r="N94" s="167"/>
      <c r="O94" s="167">
        <f>SUM(O95:O117)</f>
        <v>0</v>
      </c>
      <c r="P94" s="167"/>
      <c r="Q94" s="167">
        <f>SUM(Q95:Q117)</f>
        <v>18.09</v>
      </c>
      <c r="R94" s="167"/>
      <c r="S94" s="167"/>
      <c r="T94" s="168"/>
      <c r="U94" s="162"/>
      <c r="V94" s="162">
        <f>SUM(V95:V117)</f>
        <v>44.33</v>
      </c>
      <c r="W94" s="162"/>
      <c r="X94" s="162"/>
      <c r="AG94" t="s">
        <v>120</v>
      </c>
    </row>
    <row r="95" spans="1:60" ht="22.5" outlineLevel="1" x14ac:dyDescent="0.2">
      <c r="A95" s="169">
        <v>19</v>
      </c>
      <c r="B95" s="170" t="s">
        <v>229</v>
      </c>
      <c r="C95" s="186" t="s">
        <v>230</v>
      </c>
      <c r="D95" s="171" t="s">
        <v>155</v>
      </c>
      <c r="E95" s="172">
        <v>105.6</v>
      </c>
      <c r="F95" s="173"/>
      <c r="G95" s="174">
        <f>ROUND(E95*F95,2)</f>
        <v>0</v>
      </c>
      <c r="H95" s="173"/>
      <c r="I95" s="174">
        <f>ROUND(E95*H95,2)</f>
        <v>0</v>
      </c>
      <c r="J95" s="173"/>
      <c r="K95" s="174">
        <f>ROUND(E95*J95,2)</f>
        <v>0</v>
      </c>
      <c r="L95" s="174">
        <v>15</v>
      </c>
      <c r="M95" s="174">
        <f>G95*(1+L95/100)</f>
        <v>0</v>
      </c>
      <c r="N95" s="174">
        <v>0</v>
      </c>
      <c r="O95" s="174">
        <f>ROUND(E95*N95,2)</f>
        <v>0</v>
      </c>
      <c r="P95" s="174">
        <v>0.13800000000000001</v>
      </c>
      <c r="Q95" s="174">
        <f>ROUND(E95*P95,2)</f>
        <v>14.57</v>
      </c>
      <c r="R95" s="174" t="s">
        <v>214</v>
      </c>
      <c r="S95" s="174" t="s">
        <v>125</v>
      </c>
      <c r="T95" s="175" t="s">
        <v>126</v>
      </c>
      <c r="U95" s="159">
        <v>0.16</v>
      </c>
      <c r="V95" s="159">
        <f>ROUND(E95*U95,2)</f>
        <v>16.899999999999999</v>
      </c>
      <c r="W95" s="159"/>
      <c r="X95" s="159" t="s">
        <v>127</v>
      </c>
      <c r="Y95" s="150"/>
      <c r="Z95" s="150"/>
      <c r="AA95" s="150"/>
      <c r="AB95" s="150"/>
      <c r="AC95" s="150"/>
      <c r="AD95" s="150"/>
      <c r="AE95" s="150"/>
      <c r="AF95" s="150"/>
      <c r="AG95" s="150" t="s">
        <v>128</v>
      </c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outlineLevel="1" x14ac:dyDescent="0.2">
      <c r="A96" s="157"/>
      <c r="B96" s="158"/>
      <c r="C96" s="251" t="s">
        <v>231</v>
      </c>
      <c r="D96" s="252"/>
      <c r="E96" s="252"/>
      <c r="F96" s="252"/>
      <c r="G96" s="252"/>
      <c r="H96" s="159"/>
      <c r="I96" s="159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159"/>
      <c r="U96" s="159"/>
      <c r="V96" s="159"/>
      <c r="W96" s="159"/>
      <c r="X96" s="159"/>
      <c r="Y96" s="150"/>
      <c r="Z96" s="150"/>
      <c r="AA96" s="150"/>
      <c r="AB96" s="150"/>
      <c r="AC96" s="150"/>
      <c r="AD96" s="150"/>
      <c r="AE96" s="150"/>
      <c r="AF96" s="150"/>
      <c r="AG96" s="150" t="s">
        <v>130</v>
      </c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1" x14ac:dyDescent="0.2">
      <c r="A97" s="157"/>
      <c r="B97" s="158"/>
      <c r="C97" s="187" t="s">
        <v>232</v>
      </c>
      <c r="D97" s="160"/>
      <c r="E97" s="161">
        <v>105.6</v>
      </c>
      <c r="F97" s="159"/>
      <c r="G97" s="159"/>
      <c r="H97" s="159"/>
      <c r="I97" s="159"/>
      <c r="J97" s="159"/>
      <c r="K97" s="159"/>
      <c r="L97" s="159"/>
      <c r="M97" s="159"/>
      <c r="N97" s="159"/>
      <c r="O97" s="159"/>
      <c r="P97" s="159"/>
      <c r="Q97" s="159"/>
      <c r="R97" s="159"/>
      <c r="S97" s="159"/>
      <c r="T97" s="159"/>
      <c r="U97" s="159"/>
      <c r="V97" s="159"/>
      <c r="W97" s="159"/>
      <c r="X97" s="159"/>
      <c r="Y97" s="150"/>
      <c r="Z97" s="150"/>
      <c r="AA97" s="150"/>
      <c r="AB97" s="150"/>
      <c r="AC97" s="150"/>
      <c r="AD97" s="150"/>
      <c r="AE97" s="150"/>
      <c r="AF97" s="150"/>
      <c r="AG97" s="150" t="s">
        <v>132</v>
      </c>
      <c r="AH97" s="150">
        <v>0</v>
      </c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1" x14ac:dyDescent="0.2">
      <c r="A98" s="169">
        <v>20</v>
      </c>
      <c r="B98" s="170" t="s">
        <v>233</v>
      </c>
      <c r="C98" s="186" t="s">
        <v>234</v>
      </c>
      <c r="D98" s="171" t="s">
        <v>155</v>
      </c>
      <c r="E98" s="172">
        <v>49.4</v>
      </c>
      <c r="F98" s="173"/>
      <c r="G98" s="174">
        <f>ROUND(E98*F98,2)</f>
        <v>0</v>
      </c>
      <c r="H98" s="173"/>
      <c r="I98" s="174">
        <f>ROUND(E98*H98,2)</f>
        <v>0</v>
      </c>
      <c r="J98" s="173"/>
      <c r="K98" s="174">
        <f>ROUND(E98*J98,2)</f>
        <v>0</v>
      </c>
      <c r="L98" s="174">
        <v>15</v>
      </c>
      <c r="M98" s="174">
        <f>G98*(1+L98/100)</f>
        <v>0</v>
      </c>
      <c r="N98" s="174">
        <v>0</v>
      </c>
      <c r="O98" s="174">
        <f>ROUND(E98*N98,2)</f>
        <v>0</v>
      </c>
      <c r="P98" s="174">
        <v>0</v>
      </c>
      <c r="Q98" s="174">
        <f>ROUND(E98*P98,2)</f>
        <v>0</v>
      </c>
      <c r="R98" s="174"/>
      <c r="S98" s="174" t="s">
        <v>235</v>
      </c>
      <c r="T98" s="175" t="s">
        <v>236</v>
      </c>
      <c r="U98" s="159">
        <v>0.14199999999999999</v>
      </c>
      <c r="V98" s="159">
        <f>ROUND(E98*U98,2)</f>
        <v>7.01</v>
      </c>
      <c r="W98" s="159"/>
      <c r="X98" s="159" t="s">
        <v>127</v>
      </c>
      <c r="Y98" s="150"/>
      <c r="Z98" s="150"/>
      <c r="AA98" s="150"/>
      <c r="AB98" s="150"/>
      <c r="AC98" s="150"/>
      <c r="AD98" s="150"/>
      <c r="AE98" s="150"/>
      <c r="AF98" s="150"/>
      <c r="AG98" s="150" t="s">
        <v>128</v>
      </c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1" x14ac:dyDescent="0.2">
      <c r="A99" s="157"/>
      <c r="B99" s="158"/>
      <c r="C99" s="187" t="s">
        <v>237</v>
      </c>
      <c r="D99" s="160"/>
      <c r="E99" s="161">
        <v>49.4</v>
      </c>
      <c r="F99" s="159"/>
      <c r="G99" s="159"/>
      <c r="H99" s="159"/>
      <c r="I99" s="159"/>
      <c r="J99" s="159"/>
      <c r="K99" s="159"/>
      <c r="L99" s="159"/>
      <c r="M99" s="159"/>
      <c r="N99" s="159"/>
      <c r="O99" s="159"/>
      <c r="P99" s="159"/>
      <c r="Q99" s="159"/>
      <c r="R99" s="159"/>
      <c r="S99" s="159"/>
      <c r="T99" s="159"/>
      <c r="U99" s="159"/>
      <c r="V99" s="159"/>
      <c r="W99" s="159"/>
      <c r="X99" s="159"/>
      <c r="Y99" s="150"/>
      <c r="Z99" s="150"/>
      <c r="AA99" s="150"/>
      <c r="AB99" s="150"/>
      <c r="AC99" s="150"/>
      <c r="AD99" s="150"/>
      <c r="AE99" s="150"/>
      <c r="AF99" s="150"/>
      <c r="AG99" s="150" t="s">
        <v>132</v>
      </c>
      <c r="AH99" s="150">
        <v>0</v>
      </c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ht="22.5" outlineLevel="1" x14ac:dyDescent="0.2">
      <c r="A100" s="169">
        <v>21</v>
      </c>
      <c r="B100" s="170" t="s">
        <v>238</v>
      </c>
      <c r="C100" s="186" t="s">
        <v>239</v>
      </c>
      <c r="D100" s="171" t="s">
        <v>155</v>
      </c>
      <c r="E100" s="172">
        <v>49.4</v>
      </c>
      <c r="F100" s="173"/>
      <c r="G100" s="174">
        <f>ROUND(E100*F100,2)</f>
        <v>0</v>
      </c>
      <c r="H100" s="173"/>
      <c r="I100" s="174">
        <f>ROUND(E100*H100,2)</f>
        <v>0</v>
      </c>
      <c r="J100" s="173"/>
      <c r="K100" s="174">
        <f>ROUND(E100*J100,2)</f>
        <v>0</v>
      </c>
      <c r="L100" s="174">
        <v>15</v>
      </c>
      <c r="M100" s="174">
        <f>G100*(1+L100/100)</f>
        <v>0</v>
      </c>
      <c r="N100" s="174">
        <v>0</v>
      </c>
      <c r="O100" s="174">
        <f>ROUND(E100*N100,2)</f>
        <v>0</v>
      </c>
      <c r="P100" s="174">
        <v>0</v>
      </c>
      <c r="Q100" s="174">
        <f>ROUND(E100*P100,2)</f>
        <v>0</v>
      </c>
      <c r="R100" s="174" t="s">
        <v>214</v>
      </c>
      <c r="S100" s="174" t="s">
        <v>125</v>
      </c>
      <c r="T100" s="175" t="s">
        <v>126</v>
      </c>
      <c r="U100" s="159">
        <v>0.115</v>
      </c>
      <c r="V100" s="159">
        <f>ROUND(E100*U100,2)</f>
        <v>5.68</v>
      </c>
      <c r="W100" s="159"/>
      <c r="X100" s="159" t="s">
        <v>127</v>
      </c>
      <c r="Y100" s="150"/>
      <c r="Z100" s="150"/>
      <c r="AA100" s="150"/>
      <c r="AB100" s="150"/>
      <c r="AC100" s="150"/>
      <c r="AD100" s="150"/>
      <c r="AE100" s="150"/>
      <c r="AF100" s="150"/>
      <c r="AG100" s="150" t="s">
        <v>128</v>
      </c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ht="22.5" outlineLevel="1" x14ac:dyDescent="0.2">
      <c r="A101" s="157"/>
      <c r="B101" s="158"/>
      <c r="C101" s="251" t="s">
        <v>240</v>
      </c>
      <c r="D101" s="252"/>
      <c r="E101" s="252"/>
      <c r="F101" s="252"/>
      <c r="G101" s="252"/>
      <c r="H101" s="159"/>
      <c r="I101" s="159"/>
      <c r="J101" s="159"/>
      <c r="K101" s="159"/>
      <c r="L101" s="159"/>
      <c r="M101" s="159"/>
      <c r="N101" s="159"/>
      <c r="O101" s="159"/>
      <c r="P101" s="159"/>
      <c r="Q101" s="159"/>
      <c r="R101" s="159"/>
      <c r="S101" s="159"/>
      <c r="T101" s="159"/>
      <c r="U101" s="159"/>
      <c r="V101" s="159"/>
      <c r="W101" s="159"/>
      <c r="X101" s="159"/>
      <c r="Y101" s="150"/>
      <c r="Z101" s="150"/>
      <c r="AA101" s="150"/>
      <c r="AB101" s="150"/>
      <c r="AC101" s="150"/>
      <c r="AD101" s="150"/>
      <c r="AE101" s="150"/>
      <c r="AF101" s="150"/>
      <c r="AG101" s="150" t="s">
        <v>130</v>
      </c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76" t="str">
        <f>C101</f>
        <v>krajníků, desek nebo panelů od spojovacího materiálu s odklizením a uložením očištěných hmot a spojovacího materiálu na skládku na vzdálenost do 10 m</v>
      </c>
      <c r="BB101" s="150"/>
      <c r="BC101" s="150"/>
      <c r="BD101" s="150"/>
      <c r="BE101" s="150"/>
      <c r="BF101" s="150"/>
      <c r="BG101" s="150"/>
      <c r="BH101" s="150"/>
    </row>
    <row r="102" spans="1:60" outlineLevel="1" x14ac:dyDescent="0.2">
      <c r="A102" s="157"/>
      <c r="B102" s="158"/>
      <c r="C102" s="187" t="s">
        <v>241</v>
      </c>
      <c r="D102" s="160"/>
      <c r="E102" s="161">
        <v>49.4</v>
      </c>
      <c r="F102" s="159"/>
      <c r="G102" s="159"/>
      <c r="H102" s="159"/>
      <c r="I102" s="159"/>
      <c r="J102" s="159"/>
      <c r="K102" s="159"/>
      <c r="L102" s="159"/>
      <c r="M102" s="159"/>
      <c r="N102" s="159"/>
      <c r="O102" s="159"/>
      <c r="P102" s="159"/>
      <c r="Q102" s="159"/>
      <c r="R102" s="159"/>
      <c r="S102" s="159"/>
      <c r="T102" s="159"/>
      <c r="U102" s="159"/>
      <c r="V102" s="159"/>
      <c r="W102" s="159"/>
      <c r="X102" s="159"/>
      <c r="Y102" s="150"/>
      <c r="Z102" s="150"/>
      <c r="AA102" s="150"/>
      <c r="AB102" s="150"/>
      <c r="AC102" s="150"/>
      <c r="AD102" s="150"/>
      <c r="AE102" s="150"/>
      <c r="AF102" s="150"/>
      <c r="AG102" s="150" t="s">
        <v>132</v>
      </c>
      <c r="AH102" s="150">
        <v>5</v>
      </c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outlineLevel="1" x14ac:dyDescent="0.2">
      <c r="A103" s="169">
        <v>22</v>
      </c>
      <c r="B103" s="170" t="s">
        <v>242</v>
      </c>
      <c r="C103" s="186" t="s">
        <v>243</v>
      </c>
      <c r="D103" s="171" t="s">
        <v>244</v>
      </c>
      <c r="E103" s="172">
        <v>16</v>
      </c>
      <c r="F103" s="173"/>
      <c r="G103" s="174">
        <f>ROUND(E103*F103,2)</f>
        <v>0</v>
      </c>
      <c r="H103" s="173"/>
      <c r="I103" s="174">
        <f>ROUND(E103*H103,2)</f>
        <v>0</v>
      </c>
      <c r="J103" s="173"/>
      <c r="K103" s="174">
        <f>ROUND(E103*J103,2)</f>
        <v>0</v>
      </c>
      <c r="L103" s="174">
        <v>15</v>
      </c>
      <c r="M103" s="174">
        <f>G103*(1+L103/100)</f>
        <v>0</v>
      </c>
      <c r="N103" s="174">
        <v>0</v>
      </c>
      <c r="O103" s="174">
        <f>ROUND(E103*N103,2)</f>
        <v>0</v>
      </c>
      <c r="P103" s="174">
        <v>0.22</v>
      </c>
      <c r="Q103" s="174">
        <f>ROUND(E103*P103,2)</f>
        <v>3.52</v>
      </c>
      <c r="R103" s="174" t="s">
        <v>214</v>
      </c>
      <c r="S103" s="174" t="s">
        <v>125</v>
      </c>
      <c r="T103" s="175" t="s">
        <v>126</v>
      </c>
      <c r="U103" s="159">
        <v>0.14299999999999999</v>
      </c>
      <c r="V103" s="159">
        <f>ROUND(E103*U103,2)</f>
        <v>2.29</v>
      </c>
      <c r="W103" s="159"/>
      <c r="X103" s="159" t="s">
        <v>127</v>
      </c>
      <c r="Y103" s="150"/>
      <c r="Z103" s="150"/>
      <c r="AA103" s="150"/>
      <c r="AB103" s="150"/>
      <c r="AC103" s="150"/>
      <c r="AD103" s="150"/>
      <c r="AE103" s="150"/>
      <c r="AF103" s="150"/>
      <c r="AG103" s="150" t="s">
        <v>128</v>
      </c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outlineLevel="1" x14ac:dyDescent="0.2">
      <c r="A104" s="157"/>
      <c r="B104" s="158"/>
      <c r="C104" s="251" t="s">
        <v>245</v>
      </c>
      <c r="D104" s="252"/>
      <c r="E104" s="252"/>
      <c r="F104" s="252"/>
      <c r="G104" s="252"/>
      <c r="H104" s="159"/>
      <c r="I104" s="159"/>
      <c r="J104" s="159"/>
      <c r="K104" s="159"/>
      <c r="L104" s="159"/>
      <c r="M104" s="159"/>
      <c r="N104" s="159"/>
      <c r="O104" s="159"/>
      <c r="P104" s="159"/>
      <c r="Q104" s="159"/>
      <c r="R104" s="159"/>
      <c r="S104" s="159"/>
      <c r="T104" s="159"/>
      <c r="U104" s="159"/>
      <c r="V104" s="159"/>
      <c r="W104" s="159"/>
      <c r="X104" s="159"/>
      <c r="Y104" s="150"/>
      <c r="Z104" s="150"/>
      <c r="AA104" s="150"/>
      <c r="AB104" s="150"/>
      <c r="AC104" s="150"/>
      <c r="AD104" s="150"/>
      <c r="AE104" s="150"/>
      <c r="AF104" s="150"/>
      <c r="AG104" s="150" t="s">
        <v>130</v>
      </c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76" t="str">
        <f>C104</f>
        <v>s vybouráním lože, s přemístěním hmot na skládku na vzdálenost do 3 m nebo naložením na dopravní prostředek</v>
      </c>
      <c r="BB104" s="150"/>
      <c r="BC104" s="150"/>
      <c r="BD104" s="150"/>
      <c r="BE104" s="150"/>
      <c r="BF104" s="150"/>
      <c r="BG104" s="150"/>
      <c r="BH104" s="150"/>
    </row>
    <row r="105" spans="1:60" outlineLevel="1" x14ac:dyDescent="0.2">
      <c r="A105" s="157"/>
      <c r="B105" s="158"/>
      <c r="C105" s="187" t="s">
        <v>246</v>
      </c>
      <c r="D105" s="160"/>
      <c r="E105" s="161">
        <v>16</v>
      </c>
      <c r="F105" s="159"/>
      <c r="G105" s="159"/>
      <c r="H105" s="159"/>
      <c r="I105" s="159"/>
      <c r="J105" s="159"/>
      <c r="K105" s="159"/>
      <c r="L105" s="159"/>
      <c r="M105" s="159"/>
      <c r="N105" s="159"/>
      <c r="O105" s="159"/>
      <c r="P105" s="159"/>
      <c r="Q105" s="159"/>
      <c r="R105" s="159"/>
      <c r="S105" s="159"/>
      <c r="T105" s="159"/>
      <c r="U105" s="159"/>
      <c r="V105" s="159"/>
      <c r="W105" s="159"/>
      <c r="X105" s="159"/>
      <c r="Y105" s="150"/>
      <c r="Z105" s="150"/>
      <c r="AA105" s="150"/>
      <c r="AB105" s="150"/>
      <c r="AC105" s="150"/>
      <c r="AD105" s="150"/>
      <c r="AE105" s="150"/>
      <c r="AF105" s="150"/>
      <c r="AG105" s="150" t="s">
        <v>132</v>
      </c>
      <c r="AH105" s="150">
        <v>0</v>
      </c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ht="22.5" outlineLevel="1" x14ac:dyDescent="0.2">
      <c r="A106" s="169">
        <v>23</v>
      </c>
      <c r="B106" s="170" t="s">
        <v>247</v>
      </c>
      <c r="C106" s="186" t="s">
        <v>248</v>
      </c>
      <c r="D106" s="171" t="s">
        <v>193</v>
      </c>
      <c r="E106" s="172">
        <v>18.0928</v>
      </c>
      <c r="F106" s="173"/>
      <c r="G106" s="174">
        <f>ROUND(E106*F106,2)</f>
        <v>0</v>
      </c>
      <c r="H106" s="173"/>
      <c r="I106" s="174">
        <f>ROUND(E106*H106,2)</f>
        <v>0</v>
      </c>
      <c r="J106" s="173"/>
      <c r="K106" s="174">
        <f>ROUND(E106*J106,2)</f>
        <v>0</v>
      </c>
      <c r="L106" s="174">
        <v>15</v>
      </c>
      <c r="M106" s="174">
        <f>G106*(1+L106/100)</f>
        <v>0</v>
      </c>
      <c r="N106" s="174">
        <v>0</v>
      </c>
      <c r="O106" s="174">
        <f>ROUND(E106*N106,2)</f>
        <v>0</v>
      </c>
      <c r="P106" s="174">
        <v>0</v>
      </c>
      <c r="Q106" s="174">
        <f>ROUND(E106*P106,2)</f>
        <v>0</v>
      </c>
      <c r="R106" s="174" t="s">
        <v>214</v>
      </c>
      <c r="S106" s="174" t="s">
        <v>125</v>
      </c>
      <c r="T106" s="175" t="s">
        <v>126</v>
      </c>
      <c r="U106" s="159">
        <v>0.68799999999999994</v>
      </c>
      <c r="V106" s="159">
        <f>ROUND(E106*U106,2)</f>
        <v>12.45</v>
      </c>
      <c r="W106" s="159"/>
      <c r="X106" s="159" t="s">
        <v>218</v>
      </c>
      <c r="Y106" s="150"/>
      <c r="Z106" s="150"/>
      <c r="AA106" s="150"/>
      <c r="AB106" s="150"/>
      <c r="AC106" s="150"/>
      <c r="AD106" s="150"/>
      <c r="AE106" s="150"/>
      <c r="AF106" s="150"/>
      <c r="AG106" s="150" t="s">
        <v>219</v>
      </c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outlineLevel="1" x14ac:dyDescent="0.2">
      <c r="A107" s="157"/>
      <c r="B107" s="158"/>
      <c r="C107" s="187" t="s">
        <v>220</v>
      </c>
      <c r="D107" s="160"/>
      <c r="E107" s="161"/>
      <c r="F107" s="159"/>
      <c r="G107" s="159"/>
      <c r="H107" s="159"/>
      <c r="I107" s="159"/>
      <c r="J107" s="159"/>
      <c r="K107" s="159"/>
      <c r="L107" s="159"/>
      <c r="M107" s="159"/>
      <c r="N107" s="159"/>
      <c r="O107" s="159"/>
      <c r="P107" s="159"/>
      <c r="Q107" s="159"/>
      <c r="R107" s="159"/>
      <c r="S107" s="159"/>
      <c r="T107" s="159"/>
      <c r="U107" s="159"/>
      <c r="V107" s="159"/>
      <c r="W107" s="159"/>
      <c r="X107" s="159"/>
      <c r="Y107" s="150"/>
      <c r="Z107" s="150"/>
      <c r="AA107" s="150"/>
      <c r="AB107" s="150"/>
      <c r="AC107" s="150"/>
      <c r="AD107" s="150"/>
      <c r="AE107" s="150"/>
      <c r="AF107" s="150"/>
      <c r="AG107" s="150" t="s">
        <v>132</v>
      </c>
      <c r="AH107" s="150">
        <v>0</v>
      </c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outlineLevel="1" x14ac:dyDescent="0.2">
      <c r="A108" s="157"/>
      <c r="B108" s="158"/>
      <c r="C108" s="187" t="s">
        <v>249</v>
      </c>
      <c r="D108" s="160"/>
      <c r="E108" s="161"/>
      <c r="F108" s="159"/>
      <c r="G108" s="159"/>
      <c r="H108" s="159"/>
      <c r="I108" s="159"/>
      <c r="J108" s="159"/>
      <c r="K108" s="159"/>
      <c r="L108" s="159"/>
      <c r="M108" s="159"/>
      <c r="N108" s="159"/>
      <c r="O108" s="159"/>
      <c r="P108" s="159"/>
      <c r="Q108" s="159"/>
      <c r="R108" s="159"/>
      <c r="S108" s="159"/>
      <c r="T108" s="159"/>
      <c r="U108" s="159"/>
      <c r="V108" s="159"/>
      <c r="W108" s="159"/>
      <c r="X108" s="159"/>
      <c r="Y108" s="150"/>
      <c r="Z108" s="150"/>
      <c r="AA108" s="150"/>
      <c r="AB108" s="150"/>
      <c r="AC108" s="150"/>
      <c r="AD108" s="150"/>
      <c r="AE108" s="150"/>
      <c r="AF108" s="150"/>
      <c r="AG108" s="150" t="s">
        <v>132</v>
      </c>
      <c r="AH108" s="150">
        <v>0</v>
      </c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outlineLevel="1" x14ac:dyDescent="0.2">
      <c r="A109" s="157"/>
      <c r="B109" s="158"/>
      <c r="C109" s="187" t="s">
        <v>250</v>
      </c>
      <c r="D109" s="160"/>
      <c r="E109" s="161">
        <v>18.0928</v>
      </c>
      <c r="F109" s="159"/>
      <c r="G109" s="159"/>
      <c r="H109" s="159"/>
      <c r="I109" s="159"/>
      <c r="J109" s="159"/>
      <c r="K109" s="159"/>
      <c r="L109" s="159"/>
      <c r="M109" s="159"/>
      <c r="N109" s="159"/>
      <c r="O109" s="159"/>
      <c r="P109" s="159"/>
      <c r="Q109" s="159"/>
      <c r="R109" s="159"/>
      <c r="S109" s="159"/>
      <c r="T109" s="159"/>
      <c r="U109" s="159"/>
      <c r="V109" s="159"/>
      <c r="W109" s="159"/>
      <c r="X109" s="159"/>
      <c r="Y109" s="150"/>
      <c r="Z109" s="150"/>
      <c r="AA109" s="150"/>
      <c r="AB109" s="150"/>
      <c r="AC109" s="150"/>
      <c r="AD109" s="150"/>
      <c r="AE109" s="150"/>
      <c r="AF109" s="150"/>
      <c r="AG109" s="150" t="s">
        <v>132</v>
      </c>
      <c r="AH109" s="150">
        <v>0</v>
      </c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ht="22.5" outlineLevel="1" x14ac:dyDescent="0.2">
      <c r="A110" s="169">
        <v>24</v>
      </c>
      <c r="B110" s="170" t="s">
        <v>251</v>
      </c>
      <c r="C110" s="186" t="s">
        <v>252</v>
      </c>
      <c r="D110" s="171" t="s">
        <v>193</v>
      </c>
      <c r="E110" s="172">
        <v>36.185600000000001</v>
      </c>
      <c r="F110" s="173"/>
      <c r="G110" s="174">
        <f>ROUND(E110*F110,2)</f>
        <v>0</v>
      </c>
      <c r="H110" s="173"/>
      <c r="I110" s="174">
        <f>ROUND(E110*H110,2)</f>
        <v>0</v>
      </c>
      <c r="J110" s="173"/>
      <c r="K110" s="174">
        <f>ROUND(E110*J110,2)</f>
        <v>0</v>
      </c>
      <c r="L110" s="174">
        <v>15</v>
      </c>
      <c r="M110" s="174">
        <f>G110*(1+L110/100)</f>
        <v>0</v>
      </c>
      <c r="N110" s="174">
        <v>0</v>
      </c>
      <c r="O110" s="174">
        <f>ROUND(E110*N110,2)</f>
        <v>0</v>
      </c>
      <c r="P110" s="174">
        <v>0</v>
      </c>
      <c r="Q110" s="174">
        <f>ROUND(E110*P110,2)</f>
        <v>0</v>
      </c>
      <c r="R110" s="174" t="s">
        <v>214</v>
      </c>
      <c r="S110" s="174" t="s">
        <v>125</v>
      </c>
      <c r="T110" s="175" t="s">
        <v>126</v>
      </c>
      <c r="U110" s="159">
        <v>0</v>
      </c>
      <c r="V110" s="159">
        <f>ROUND(E110*U110,2)</f>
        <v>0</v>
      </c>
      <c r="W110" s="159"/>
      <c r="X110" s="159" t="s">
        <v>218</v>
      </c>
      <c r="Y110" s="150"/>
      <c r="Z110" s="150"/>
      <c r="AA110" s="150"/>
      <c r="AB110" s="150"/>
      <c r="AC110" s="150"/>
      <c r="AD110" s="150"/>
      <c r="AE110" s="150"/>
      <c r="AF110" s="150"/>
      <c r="AG110" s="150" t="s">
        <v>219</v>
      </c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outlineLevel="1" x14ac:dyDescent="0.2">
      <c r="A111" s="157"/>
      <c r="B111" s="158"/>
      <c r="C111" s="187" t="s">
        <v>220</v>
      </c>
      <c r="D111" s="160"/>
      <c r="E111" s="161"/>
      <c r="F111" s="159"/>
      <c r="G111" s="159"/>
      <c r="H111" s="159"/>
      <c r="I111" s="159"/>
      <c r="J111" s="159"/>
      <c r="K111" s="159"/>
      <c r="L111" s="159"/>
      <c r="M111" s="159"/>
      <c r="N111" s="159"/>
      <c r="O111" s="159"/>
      <c r="P111" s="159"/>
      <c r="Q111" s="159"/>
      <c r="R111" s="159"/>
      <c r="S111" s="159"/>
      <c r="T111" s="159"/>
      <c r="U111" s="159"/>
      <c r="V111" s="159"/>
      <c r="W111" s="159"/>
      <c r="X111" s="159"/>
      <c r="Y111" s="150"/>
      <c r="Z111" s="150"/>
      <c r="AA111" s="150"/>
      <c r="AB111" s="150"/>
      <c r="AC111" s="150"/>
      <c r="AD111" s="150"/>
      <c r="AE111" s="150"/>
      <c r="AF111" s="150"/>
      <c r="AG111" s="150" t="s">
        <v>132</v>
      </c>
      <c r="AH111" s="150">
        <v>0</v>
      </c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outlineLevel="1" x14ac:dyDescent="0.2">
      <c r="A112" s="157"/>
      <c r="B112" s="158"/>
      <c r="C112" s="187" t="s">
        <v>249</v>
      </c>
      <c r="D112" s="160"/>
      <c r="E112" s="161"/>
      <c r="F112" s="159"/>
      <c r="G112" s="159"/>
      <c r="H112" s="159"/>
      <c r="I112" s="159"/>
      <c r="J112" s="159"/>
      <c r="K112" s="159"/>
      <c r="L112" s="159"/>
      <c r="M112" s="159"/>
      <c r="N112" s="159"/>
      <c r="O112" s="159"/>
      <c r="P112" s="159"/>
      <c r="Q112" s="159"/>
      <c r="R112" s="159"/>
      <c r="S112" s="159"/>
      <c r="T112" s="159"/>
      <c r="U112" s="159"/>
      <c r="V112" s="159"/>
      <c r="W112" s="159"/>
      <c r="X112" s="159"/>
      <c r="Y112" s="150"/>
      <c r="Z112" s="150"/>
      <c r="AA112" s="150"/>
      <c r="AB112" s="150"/>
      <c r="AC112" s="150"/>
      <c r="AD112" s="150"/>
      <c r="AE112" s="150"/>
      <c r="AF112" s="150"/>
      <c r="AG112" s="150" t="s">
        <v>132</v>
      </c>
      <c r="AH112" s="150">
        <v>0</v>
      </c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outlineLevel="1" x14ac:dyDescent="0.2">
      <c r="A113" s="157"/>
      <c r="B113" s="158"/>
      <c r="C113" s="187" t="s">
        <v>253</v>
      </c>
      <c r="D113" s="160"/>
      <c r="E113" s="161">
        <v>36.185600000000001</v>
      </c>
      <c r="F113" s="159"/>
      <c r="G113" s="159"/>
      <c r="H113" s="159"/>
      <c r="I113" s="159"/>
      <c r="J113" s="159"/>
      <c r="K113" s="159"/>
      <c r="L113" s="159"/>
      <c r="M113" s="159"/>
      <c r="N113" s="159"/>
      <c r="O113" s="159"/>
      <c r="P113" s="159"/>
      <c r="Q113" s="159"/>
      <c r="R113" s="159"/>
      <c r="S113" s="159"/>
      <c r="T113" s="159"/>
      <c r="U113" s="159"/>
      <c r="V113" s="159"/>
      <c r="W113" s="159"/>
      <c r="X113" s="159"/>
      <c r="Y113" s="150"/>
      <c r="Z113" s="150"/>
      <c r="AA113" s="150"/>
      <c r="AB113" s="150"/>
      <c r="AC113" s="150"/>
      <c r="AD113" s="150"/>
      <c r="AE113" s="150"/>
      <c r="AF113" s="150"/>
      <c r="AG113" s="150" t="s">
        <v>132</v>
      </c>
      <c r="AH113" s="150">
        <v>0</v>
      </c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outlineLevel="1" x14ac:dyDescent="0.2">
      <c r="A114" s="169">
        <v>25</v>
      </c>
      <c r="B114" s="170" t="s">
        <v>254</v>
      </c>
      <c r="C114" s="186" t="s">
        <v>255</v>
      </c>
      <c r="D114" s="171" t="s">
        <v>193</v>
      </c>
      <c r="E114" s="172">
        <v>18.0928</v>
      </c>
      <c r="F114" s="173"/>
      <c r="G114" s="174">
        <f>ROUND(E114*F114,2)</f>
        <v>0</v>
      </c>
      <c r="H114" s="173"/>
      <c r="I114" s="174">
        <f>ROUND(E114*H114,2)</f>
        <v>0</v>
      </c>
      <c r="J114" s="173"/>
      <c r="K114" s="174">
        <f>ROUND(E114*J114,2)</f>
        <v>0</v>
      </c>
      <c r="L114" s="174">
        <v>15</v>
      </c>
      <c r="M114" s="174">
        <f>G114*(1+L114/100)</f>
        <v>0</v>
      </c>
      <c r="N114" s="174">
        <v>0</v>
      </c>
      <c r="O114" s="174">
        <f>ROUND(E114*N114,2)</f>
        <v>0</v>
      </c>
      <c r="P114" s="174">
        <v>0</v>
      </c>
      <c r="Q114" s="174">
        <f>ROUND(E114*P114,2)</f>
        <v>0</v>
      </c>
      <c r="R114" s="174" t="s">
        <v>228</v>
      </c>
      <c r="S114" s="174" t="s">
        <v>125</v>
      </c>
      <c r="T114" s="175" t="s">
        <v>126</v>
      </c>
      <c r="U114" s="159">
        <v>0</v>
      </c>
      <c r="V114" s="159">
        <f>ROUND(E114*U114,2)</f>
        <v>0</v>
      </c>
      <c r="W114" s="159"/>
      <c r="X114" s="159" t="s">
        <v>218</v>
      </c>
      <c r="Y114" s="150"/>
      <c r="Z114" s="150"/>
      <c r="AA114" s="150"/>
      <c r="AB114" s="150"/>
      <c r="AC114" s="150"/>
      <c r="AD114" s="150"/>
      <c r="AE114" s="150"/>
      <c r="AF114" s="150"/>
      <c r="AG114" s="150" t="s">
        <v>219</v>
      </c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outlineLevel="1" x14ac:dyDescent="0.2">
      <c r="A115" s="157"/>
      <c r="B115" s="158"/>
      <c r="C115" s="187" t="s">
        <v>220</v>
      </c>
      <c r="D115" s="160"/>
      <c r="E115" s="161"/>
      <c r="F115" s="159"/>
      <c r="G115" s="159"/>
      <c r="H115" s="159"/>
      <c r="I115" s="159"/>
      <c r="J115" s="159"/>
      <c r="K115" s="159"/>
      <c r="L115" s="159"/>
      <c r="M115" s="159"/>
      <c r="N115" s="159"/>
      <c r="O115" s="159"/>
      <c r="P115" s="159"/>
      <c r="Q115" s="159"/>
      <c r="R115" s="159"/>
      <c r="S115" s="159"/>
      <c r="T115" s="159"/>
      <c r="U115" s="159"/>
      <c r="V115" s="159"/>
      <c r="W115" s="159"/>
      <c r="X115" s="159"/>
      <c r="Y115" s="150"/>
      <c r="Z115" s="150"/>
      <c r="AA115" s="150"/>
      <c r="AB115" s="150"/>
      <c r="AC115" s="150"/>
      <c r="AD115" s="150"/>
      <c r="AE115" s="150"/>
      <c r="AF115" s="150"/>
      <c r="AG115" s="150" t="s">
        <v>132</v>
      </c>
      <c r="AH115" s="150">
        <v>0</v>
      </c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outlineLevel="1" x14ac:dyDescent="0.2">
      <c r="A116" s="157"/>
      <c r="B116" s="158"/>
      <c r="C116" s="187" t="s">
        <v>249</v>
      </c>
      <c r="D116" s="160"/>
      <c r="E116" s="161"/>
      <c r="F116" s="159"/>
      <c r="G116" s="159"/>
      <c r="H116" s="159"/>
      <c r="I116" s="159"/>
      <c r="J116" s="159"/>
      <c r="K116" s="159"/>
      <c r="L116" s="159"/>
      <c r="M116" s="159"/>
      <c r="N116" s="159"/>
      <c r="O116" s="159"/>
      <c r="P116" s="159"/>
      <c r="Q116" s="159"/>
      <c r="R116" s="159"/>
      <c r="S116" s="159"/>
      <c r="T116" s="159"/>
      <c r="U116" s="159"/>
      <c r="V116" s="159"/>
      <c r="W116" s="159"/>
      <c r="X116" s="159"/>
      <c r="Y116" s="150"/>
      <c r="Z116" s="150"/>
      <c r="AA116" s="150"/>
      <c r="AB116" s="150"/>
      <c r="AC116" s="150"/>
      <c r="AD116" s="150"/>
      <c r="AE116" s="150"/>
      <c r="AF116" s="150"/>
      <c r="AG116" s="150" t="s">
        <v>132</v>
      </c>
      <c r="AH116" s="150">
        <v>0</v>
      </c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1" x14ac:dyDescent="0.2">
      <c r="A117" s="157"/>
      <c r="B117" s="158"/>
      <c r="C117" s="187" t="s">
        <v>250</v>
      </c>
      <c r="D117" s="160"/>
      <c r="E117" s="161">
        <v>18.0928</v>
      </c>
      <c r="F117" s="159"/>
      <c r="G117" s="159"/>
      <c r="H117" s="159"/>
      <c r="I117" s="159"/>
      <c r="J117" s="159"/>
      <c r="K117" s="159"/>
      <c r="L117" s="159"/>
      <c r="M117" s="159"/>
      <c r="N117" s="159"/>
      <c r="O117" s="159"/>
      <c r="P117" s="159"/>
      <c r="Q117" s="159"/>
      <c r="R117" s="159"/>
      <c r="S117" s="159"/>
      <c r="T117" s="159"/>
      <c r="U117" s="159"/>
      <c r="V117" s="159"/>
      <c r="W117" s="159"/>
      <c r="X117" s="159"/>
      <c r="Y117" s="150"/>
      <c r="Z117" s="150"/>
      <c r="AA117" s="150"/>
      <c r="AB117" s="150"/>
      <c r="AC117" s="150"/>
      <c r="AD117" s="150"/>
      <c r="AE117" s="150"/>
      <c r="AF117" s="150"/>
      <c r="AG117" s="150" t="s">
        <v>132</v>
      </c>
      <c r="AH117" s="150">
        <v>0</v>
      </c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x14ac:dyDescent="0.2">
      <c r="A118" s="163" t="s">
        <v>119</v>
      </c>
      <c r="B118" s="164" t="s">
        <v>67</v>
      </c>
      <c r="C118" s="185" t="s">
        <v>68</v>
      </c>
      <c r="D118" s="165"/>
      <c r="E118" s="166"/>
      <c r="F118" s="167"/>
      <c r="G118" s="167">
        <f>SUMIF(AG119:AG131,"&lt;&gt;NOR",G119:G131)</f>
        <v>0</v>
      </c>
      <c r="H118" s="167"/>
      <c r="I118" s="167">
        <f>SUM(I119:I131)</f>
        <v>0</v>
      </c>
      <c r="J118" s="167"/>
      <c r="K118" s="167">
        <f>SUM(K119:K131)</f>
        <v>0</v>
      </c>
      <c r="L118" s="167"/>
      <c r="M118" s="167">
        <f>SUM(M119:M131)</f>
        <v>0</v>
      </c>
      <c r="N118" s="167"/>
      <c r="O118" s="167">
        <f>SUM(O119:O131)</f>
        <v>49.11</v>
      </c>
      <c r="P118" s="167"/>
      <c r="Q118" s="167">
        <f>SUM(Q119:Q131)</f>
        <v>0</v>
      </c>
      <c r="R118" s="167"/>
      <c r="S118" s="167"/>
      <c r="T118" s="168"/>
      <c r="U118" s="162"/>
      <c r="V118" s="162">
        <f>SUM(V119:V131)</f>
        <v>82.910000000000011</v>
      </c>
      <c r="W118" s="162"/>
      <c r="X118" s="162"/>
      <c r="AG118" t="s">
        <v>120</v>
      </c>
    </row>
    <row r="119" spans="1:60" outlineLevel="1" x14ac:dyDescent="0.2">
      <c r="A119" s="169">
        <v>26</v>
      </c>
      <c r="B119" s="170" t="s">
        <v>256</v>
      </c>
      <c r="C119" s="186" t="s">
        <v>257</v>
      </c>
      <c r="D119" s="171" t="s">
        <v>155</v>
      </c>
      <c r="E119" s="172">
        <v>294</v>
      </c>
      <c r="F119" s="173"/>
      <c r="G119" s="174">
        <f>ROUND(E119*F119,2)</f>
        <v>0</v>
      </c>
      <c r="H119" s="173"/>
      <c r="I119" s="174">
        <f>ROUND(E119*H119,2)</f>
        <v>0</v>
      </c>
      <c r="J119" s="173"/>
      <c r="K119" s="174">
        <f>ROUND(E119*J119,2)</f>
        <v>0</v>
      </c>
      <c r="L119" s="174">
        <v>15</v>
      </c>
      <c r="M119" s="174">
        <f>G119*(1+L119/100)</f>
        <v>0</v>
      </c>
      <c r="N119" s="174">
        <v>0</v>
      </c>
      <c r="O119" s="174">
        <f>ROUND(E119*N119,2)</f>
        <v>0</v>
      </c>
      <c r="P119" s="174">
        <v>0</v>
      </c>
      <c r="Q119" s="174">
        <f>ROUND(E119*P119,2)</f>
        <v>0</v>
      </c>
      <c r="R119" s="174"/>
      <c r="S119" s="174" t="s">
        <v>125</v>
      </c>
      <c r="T119" s="175" t="s">
        <v>126</v>
      </c>
      <c r="U119" s="159">
        <v>0.09</v>
      </c>
      <c r="V119" s="159">
        <f>ROUND(E119*U119,2)</f>
        <v>26.46</v>
      </c>
      <c r="W119" s="159"/>
      <c r="X119" s="159" t="s">
        <v>127</v>
      </c>
      <c r="Y119" s="150"/>
      <c r="Z119" s="150"/>
      <c r="AA119" s="150"/>
      <c r="AB119" s="150"/>
      <c r="AC119" s="150"/>
      <c r="AD119" s="150"/>
      <c r="AE119" s="150"/>
      <c r="AF119" s="150"/>
      <c r="AG119" s="150" t="s">
        <v>128</v>
      </c>
      <c r="AH119" s="150"/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1" x14ac:dyDescent="0.2">
      <c r="A120" s="157"/>
      <c r="B120" s="158"/>
      <c r="C120" s="187" t="s">
        <v>258</v>
      </c>
      <c r="D120" s="160"/>
      <c r="E120" s="161">
        <v>294</v>
      </c>
      <c r="F120" s="159"/>
      <c r="G120" s="159"/>
      <c r="H120" s="159"/>
      <c r="I120" s="159"/>
      <c r="J120" s="159"/>
      <c r="K120" s="159"/>
      <c r="L120" s="159"/>
      <c r="M120" s="159"/>
      <c r="N120" s="159"/>
      <c r="O120" s="159"/>
      <c r="P120" s="159"/>
      <c r="Q120" s="159"/>
      <c r="R120" s="159"/>
      <c r="S120" s="159"/>
      <c r="T120" s="159"/>
      <c r="U120" s="159"/>
      <c r="V120" s="159"/>
      <c r="W120" s="159"/>
      <c r="X120" s="159"/>
      <c r="Y120" s="150"/>
      <c r="Z120" s="150"/>
      <c r="AA120" s="150"/>
      <c r="AB120" s="150"/>
      <c r="AC120" s="150"/>
      <c r="AD120" s="150"/>
      <c r="AE120" s="150"/>
      <c r="AF120" s="150"/>
      <c r="AG120" s="150" t="s">
        <v>132</v>
      </c>
      <c r="AH120" s="150">
        <v>0</v>
      </c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ht="22.5" outlineLevel="1" x14ac:dyDescent="0.2">
      <c r="A121" s="169">
        <v>27</v>
      </c>
      <c r="B121" s="170" t="s">
        <v>259</v>
      </c>
      <c r="C121" s="186" t="s">
        <v>260</v>
      </c>
      <c r="D121" s="171" t="s">
        <v>155</v>
      </c>
      <c r="E121" s="172">
        <v>294</v>
      </c>
      <c r="F121" s="173"/>
      <c r="G121" s="174">
        <f>ROUND(E121*F121,2)</f>
        <v>0</v>
      </c>
      <c r="H121" s="173"/>
      <c r="I121" s="174">
        <f>ROUND(E121*H121,2)</f>
        <v>0</v>
      </c>
      <c r="J121" s="173"/>
      <c r="K121" s="174">
        <f>ROUND(E121*J121,2)</f>
        <v>0</v>
      </c>
      <c r="L121" s="174">
        <v>15</v>
      </c>
      <c r="M121" s="174">
        <f>G121*(1+L121/100)</f>
        <v>0</v>
      </c>
      <c r="N121" s="174">
        <v>0</v>
      </c>
      <c r="O121" s="174">
        <f>ROUND(E121*N121,2)</f>
        <v>0</v>
      </c>
      <c r="P121" s="174">
        <v>0</v>
      </c>
      <c r="Q121" s="174">
        <f>ROUND(E121*P121,2)</f>
        <v>0</v>
      </c>
      <c r="R121" s="174" t="s">
        <v>124</v>
      </c>
      <c r="S121" s="174" t="s">
        <v>125</v>
      </c>
      <c r="T121" s="175" t="s">
        <v>126</v>
      </c>
      <c r="U121" s="159">
        <v>0.13</v>
      </c>
      <c r="V121" s="159">
        <f>ROUND(E121*U121,2)</f>
        <v>38.22</v>
      </c>
      <c r="W121" s="159"/>
      <c r="X121" s="159" t="s">
        <v>127</v>
      </c>
      <c r="Y121" s="150"/>
      <c r="Z121" s="150"/>
      <c r="AA121" s="150"/>
      <c r="AB121" s="150"/>
      <c r="AC121" s="150"/>
      <c r="AD121" s="150"/>
      <c r="AE121" s="150"/>
      <c r="AF121" s="150"/>
      <c r="AG121" s="150" t="s">
        <v>128</v>
      </c>
      <c r="AH121" s="150"/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ht="22.5" outlineLevel="1" x14ac:dyDescent="0.2">
      <c r="A122" s="157"/>
      <c r="B122" s="158"/>
      <c r="C122" s="251" t="s">
        <v>261</v>
      </c>
      <c r="D122" s="252"/>
      <c r="E122" s="252"/>
      <c r="F122" s="252"/>
      <c r="G122" s="252"/>
      <c r="H122" s="159"/>
      <c r="I122" s="159"/>
      <c r="J122" s="159"/>
      <c r="K122" s="159"/>
      <c r="L122" s="159"/>
      <c r="M122" s="159"/>
      <c r="N122" s="159"/>
      <c r="O122" s="159"/>
      <c r="P122" s="159"/>
      <c r="Q122" s="159"/>
      <c r="R122" s="159"/>
      <c r="S122" s="159"/>
      <c r="T122" s="159"/>
      <c r="U122" s="159"/>
      <c r="V122" s="159"/>
      <c r="W122" s="159"/>
      <c r="X122" s="159"/>
      <c r="Y122" s="150"/>
      <c r="Z122" s="150"/>
      <c r="AA122" s="150"/>
      <c r="AB122" s="150"/>
      <c r="AC122" s="150"/>
      <c r="AD122" s="150"/>
      <c r="AE122" s="150"/>
      <c r="AF122" s="150"/>
      <c r="AG122" s="150" t="s">
        <v>130</v>
      </c>
      <c r="AH122" s="150"/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76" t="str">
        <f>C122</f>
        <v>s případným nutným přemístěním hromad nebo dočasných skládek na místo potřeby ze vzdálenosti do 30 m, v rovině nebo ve svahu do 1 : 5,</v>
      </c>
      <c r="BB122" s="150"/>
      <c r="BC122" s="150"/>
      <c r="BD122" s="150"/>
      <c r="BE122" s="150"/>
      <c r="BF122" s="150"/>
      <c r="BG122" s="150"/>
      <c r="BH122" s="150"/>
    </row>
    <row r="123" spans="1:60" outlineLevel="1" x14ac:dyDescent="0.2">
      <c r="A123" s="157"/>
      <c r="B123" s="158"/>
      <c r="C123" s="187" t="s">
        <v>262</v>
      </c>
      <c r="D123" s="160"/>
      <c r="E123" s="161">
        <v>294</v>
      </c>
      <c r="F123" s="159"/>
      <c r="G123" s="159"/>
      <c r="H123" s="159"/>
      <c r="I123" s="159"/>
      <c r="J123" s="159"/>
      <c r="K123" s="159"/>
      <c r="L123" s="159"/>
      <c r="M123" s="159"/>
      <c r="N123" s="159"/>
      <c r="O123" s="159"/>
      <c r="P123" s="159"/>
      <c r="Q123" s="159"/>
      <c r="R123" s="159"/>
      <c r="S123" s="159"/>
      <c r="T123" s="159"/>
      <c r="U123" s="159"/>
      <c r="V123" s="159"/>
      <c r="W123" s="159"/>
      <c r="X123" s="159"/>
      <c r="Y123" s="150"/>
      <c r="Z123" s="150"/>
      <c r="AA123" s="150"/>
      <c r="AB123" s="150"/>
      <c r="AC123" s="150"/>
      <c r="AD123" s="150"/>
      <c r="AE123" s="150"/>
      <c r="AF123" s="150"/>
      <c r="AG123" s="150" t="s">
        <v>132</v>
      </c>
      <c r="AH123" s="150">
        <v>5</v>
      </c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outlineLevel="1" x14ac:dyDescent="0.2">
      <c r="A124" s="169">
        <v>28</v>
      </c>
      <c r="B124" s="170" t="s">
        <v>263</v>
      </c>
      <c r="C124" s="186" t="s">
        <v>264</v>
      </c>
      <c r="D124" s="171" t="s">
        <v>123</v>
      </c>
      <c r="E124" s="172">
        <v>29.4</v>
      </c>
      <c r="F124" s="173"/>
      <c r="G124" s="174">
        <f>ROUND(E124*F124,2)</f>
        <v>0</v>
      </c>
      <c r="H124" s="173"/>
      <c r="I124" s="174">
        <f>ROUND(E124*H124,2)</f>
        <v>0</v>
      </c>
      <c r="J124" s="173"/>
      <c r="K124" s="174">
        <f>ROUND(E124*J124,2)</f>
        <v>0</v>
      </c>
      <c r="L124" s="174">
        <v>15</v>
      </c>
      <c r="M124" s="174">
        <f>G124*(1+L124/100)</f>
        <v>0</v>
      </c>
      <c r="N124" s="174">
        <v>1.67</v>
      </c>
      <c r="O124" s="174">
        <f>ROUND(E124*N124,2)</f>
        <v>49.1</v>
      </c>
      <c r="P124" s="174">
        <v>0</v>
      </c>
      <c r="Q124" s="174">
        <f>ROUND(E124*P124,2)</f>
        <v>0</v>
      </c>
      <c r="R124" s="174" t="s">
        <v>194</v>
      </c>
      <c r="S124" s="174" t="s">
        <v>125</v>
      </c>
      <c r="T124" s="175" t="s">
        <v>126</v>
      </c>
      <c r="U124" s="159">
        <v>0</v>
      </c>
      <c r="V124" s="159">
        <f>ROUND(E124*U124,2)</f>
        <v>0</v>
      </c>
      <c r="W124" s="159"/>
      <c r="X124" s="159" t="s">
        <v>195</v>
      </c>
      <c r="Y124" s="150"/>
      <c r="Z124" s="150"/>
      <c r="AA124" s="150"/>
      <c r="AB124" s="150"/>
      <c r="AC124" s="150"/>
      <c r="AD124" s="150"/>
      <c r="AE124" s="150"/>
      <c r="AF124" s="150"/>
      <c r="AG124" s="150" t="s">
        <v>196</v>
      </c>
      <c r="AH124" s="150"/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outlineLevel="1" x14ac:dyDescent="0.2">
      <c r="A125" s="157"/>
      <c r="B125" s="158"/>
      <c r="C125" s="187" t="s">
        <v>265</v>
      </c>
      <c r="D125" s="160"/>
      <c r="E125" s="161">
        <v>29.4</v>
      </c>
      <c r="F125" s="159"/>
      <c r="G125" s="159"/>
      <c r="H125" s="159"/>
      <c r="I125" s="159"/>
      <c r="J125" s="159"/>
      <c r="K125" s="159"/>
      <c r="L125" s="159"/>
      <c r="M125" s="159"/>
      <c r="N125" s="159"/>
      <c r="O125" s="159"/>
      <c r="P125" s="159"/>
      <c r="Q125" s="159"/>
      <c r="R125" s="159"/>
      <c r="S125" s="159"/>
      <c r="T125" s="159"/>
      <c r="U125" s="159"/>
      <c r="V125" s="159"/>
      <c r="W125" s="159"/>
      <c r="X125" s="159"/>
      <c r="Y125" s="150"/>
      <c r="Z125" s="150"/>
      <c r="AA125" s="150"/>
      <c r="AB125" s="150"/>
      <c r="AC125" s="150"/>
      <c r="AD125" s="150"/>
      <c r="AE125" s="150"/>
      <c r="AF125" s="150"/>
      <c r="AG125" s="150" t="s">
        <v>132</v>
      </c>
      <c r="AH125" s="150">
        <v>5</v>
      </c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outlineLevel="1" x14ac:dyDescent="0.2">
      <c r="A126" s="169">
        <v>29</v>
      </c>
      <c r="B126" s="170" t="s">
        <v>266</v>
      </c>
      <c r="C126" s="186" t="s">
        <v>267</v>
      </c>
      <c r="D126" s="171" t="s">
        <v>155</v>
      </c>
      <c r="E126" s="172">
        <v>294</v>
      </c>
      <c r="F126" s="173"/>
      <c r="G126" s="174">
        <f>ROUND(E126*F126,2)</f>
        <v>0</v>
      </c>
      <c r="H126" s="173"/>
      <c r="I126" s="174">
        <f>ROUND(E126*H126,2)</f>
        <v>0</v>
      </c>
      <c r="J126" s="173"/>
      <c r="K126" s="174">
        <f>ROUND(E126*J126,2)</f>
        <v>0</v>
      </c>
      <c r="L126" s="174">
        <v>15</v>
      </c>
      <c r="M126" s="174">
        <f>G126*(1+L126/100)</f>
        <v>0</v>
      </c>
      <c r="N126" s="174">
        <v>0</v>
      </c>
      <c r="O126" s="174">
        <f>ROUND(E126*N126,2)</f>
        <v>0</v>
      </c>
      <c r="P126" s="174">
        <v>0</v>
      </c>
      <c r="Q126" s="174">
        <f>ROUND(E126*P126,2)</f>
        <v>0</v>
      </c>
      <c r="R126" s="174"/>
      <c r="S126" s="174" t="s">
        <v>125</v>
      </c>
      <c r="T126" s="175" t="s">
        <v>126</v>
      </c>
      <c r="U126" s="159">
        <v>0.06</v>
      </c>
      <c r="V126" s="159">
        <f>ROUND(E126*U126,2)</f>
        <v>17.64</v>
      </c>
      <c r="W126" s="159"/>
      <c r="X126" s="159" t="s">
        <v>127</v>
      </c>
      <c r="Y126" s="150"/>
      <c r="Z126" s="150"/>
      <c r="AA126" s="150"/>
      <c r="AB126" s="150"/>
      <c r="AC126" s="150"/>
      <c r="AD126" s="150"/>
      <c r="AE126" s="150"/>
      <c r="AF126" s="150"/>
      <c r="AG126" s="150" t="s">
        <v>268</v>
      </c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outlineLevel="1" x14ac:dyDescent="0.2">
      <c r="A127" s="157"/>
      <c r="B127" s="158"/>
      <c r="C127" s="187" t="s">
        <v>262</v>
      </c>
      <c r="D127" s="160"/>
      <c r="E127" s="161">
        <v>294</v>
      </c>
      <c r="F127" s="159"/>
      <c r="G127" s="159"/>
      <c r="H127" s="159"/>
      <c r="I127" s="159"/>
      <c r="J127" s="159"/>
      <c r="K127" s="159"/>
      <c r="L127" s="159"/>
      <c r="M127" s="159"/>
      <c r="N127" s="159"/>
      <c r="O127" s="159"/>
      <c r="P127" s="159"/>
      <c r="Q127" s="159"/>
      <c r="R127" s="159"/>
      <c r="S127" s="159"/>
      <c r="T127" s="159"/>
      <c r="U127" s="159"/>
      <c r="V127" s="159"/>
      <c r="W127" s="159"/>
      <c r="X127" s="159"/>
      <c r="Y127" s="150"/>
      <c r="Z127" s="150"/>
      <c r="AA127" s="150"/>
      <c r="AB127" s="150"/>
      <c r="AC127" s="150"/>
      <c r="AD127" s="150"/>
      <c r="AE127" s="150"/>
      <c r="AF127" s="150"/>
      <c r="AG127" s="150" t="s">
        <v>132</v>
      </c>
      <c r="AH127" s="150">
        <v>5</v>
      </c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outlineLevel="1" x14ac:dyDescent="0.2">
      <c r="A128" s="169">
        <v>30</v>
      </c>
      <c r="B128" s="170" t="s">
        <v>269</v>
      </c>
      <c r="C128" s="186" t="s">
        <v>270</v>
      </c>
      <c r="D128" s="171" t="s">
        <v>271</v>
      </c>
      <c r="E128" s="172">
        <v>9.0846</v>
      </c>
      <c r="F128" s="173"/>
      <c r="G128" s="174">
        <f>ROUND(E128*F128,2)</f>
        <v>0</v>
      </c>
      <c r="H128" s="173"/>
      <c r="I128" s="174">
        <f>ROUND(E128*H128,2)</f>
        <v>0</v>
      </c>
      <c r="J128" s="173"/>
      <c r="K128" s="174">
        <f>ROUND(E128*J128,2)</f>
        <v>0</v>
      </c>
      <c r="L128" s="174">
        <v>15</v>
      </c>
      <c r="M128" s="174">
        <f>G128*(1+L128/100)</f>
        <v>0</v>
      </c>
      <c r="N128" s="174">
        <v>1E-3</v>
      </c>
      <c r="O128" s="174">
        <f>ROUND(E128*N128,2)</f>
        <v>0.01</v>
      </c>
      <c r="P128" s="174">
        <v>0</v>
      </c>
      <c r="Q128" s="174">
        <f>ROUND(E128*P128,2)</f>
        <v>0</v>
      </c>
      <c r="R128" s="174" t="s">
        <v>194</v>
      </c>
      <c r="S128" s="174" t="s">
        <v>125</v>
      </c>
      <c r="T128" s="175" t="s">
        <v>126</v>
      </c>
      <c r="U128" s="159">
        <v>0</v>
      </c>
      <c r="V128" s="159">
        <f>ROUND(E128*U128,2)</f>
        <v>0</v>
      </c>
      <c r="W128" s="159"/>
      <c r="X128" s="159" t="s">
        <v>195</v>
      </c>
      <c r="Y128" s="150"/>
      <c r="Z128" s="150"/>
      <c r="AA128" s="150"/>
      <c r="AB128" s="150"/>
      <c r="AC128" s="150"/>
      <c r="AD128" s="150"/>
      <c r="AE128" s="150"/>
      <c r="AF128" s="150"/>
      <c r="AG128" s="150" t="s">
        <v>272</v>
      </c>
      <c r="AH128" s="150"/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60" outlineLevel="1" x14ac:dyDescent="0.2">
      <c r="A129" s="157"/>
      <c r="B129" s="158"/>
      <c r="C129" s="187" t="s">
        <v>273</v>
      </c>
      <c r="D129" s="160"/>
      <c r="E129" s="161">
        <v>9.0846</v>
      </c>
      <c r="F129" s="159"/>
      <c r="G129" s="159"/>
      <c r="H129" s="159"/>
      <c r="I129" s="159"/>
      <c r="J129" s="159"/>
      <c r="K129" s="159"/>
      <c r="L129" s="159"/>
      <c r="M129" s="159"/>
      <c r="N129" s="159"/>
      <c r="O129" s="159"/>
      <c r="P129" s="159"/>
      <c r="Q129" s="159"/>
      <c r="R129" s="159"/>
      <c r="S129" s="159"/>
      <c r="T129" s="159"/>
      <c r="U129" s="159"/>
      <c r="V129" s="159"/>
      <c r="W129" s="159"/>
      <c r="X129" s="159"/>
      <c r="Y129" s="150"/>
      <c r="Z129" s="150"/>
      <c r="AA129" s="150"/>
      <c r="AB129" s="150"/>
      <c r="AC129" s="150"/>
      <c r="AD129" s="150"/>
      <c r="AE129" s="150"/>
      <c r="AF129" s="150"/>
      <c r="AG129" s="150" t="s">
        <v>132</v>
      </c>
      <c r="AH129" s="150">
        <v>5</v>
      </c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outlineLevel="1" x14ac:dyDescent="0.2">
      <c r="A130" s="169">
        <v>31</v>
      </c>
      <c r="B130" s="170" t="s">
        <v>274</v>
      </c>
      <c r="C130" s="186" t="s">
        <v>275</v>
      </c>
      <c r="D130" s="171" t="s">
        <v>155</v>
      </c>
      <c r="E130" s="172">
        <v>294</v>
      </c>
      <c r="F130" s="173"/>
      <c r="G130" s="174">
        <f>ROUND(E130*F130,2)</f>
        <v>0</v>
      </c>
      <c r="H130" s="173"/>
      <c r="I130" s="174">
        <f>ROUND(E130*H130,2)</f>
        <v>0</v>
      </c>
      <c r="J130" s="173"/>
      <c r="K130" s="174">
        <f>ROUND(E130*J130,2)</f>
        <v>0</v>
      </c>
      <c r="L130" s="174">
        <v>15</v>
      </c>
      <c r="M130" s="174">
        <f>G130*(1+L130/100)</f>
        <v>0</v>
      </c>
      <c r="N130" s="174">
        <v>0</v>
      </c>
      <c r="O130" s="174">
        <f>ROUND(E130*N130,2)</f>
        <v>0</v>
      </c>
      <c r="P130" s="174">
        <v>0</v>
      </c>
      <c r="Q130" s="174">
        <f>ROUND(E130*P130,2)</f>
        <v>0</v>
      </c>
      <c r="R130" s="174"/>
      <c r="S130" s="174" t="s">
        <v>125</v>
      </c>
      <c r="T130" s="175" t="s">
        <v>126</v>
      </c>
      <c r="U130" s="159">
        <v>2E-3</v>
      </c>
      <c r="V130" s="159">
        <f>ROUND(E130*U130,2)</f>
        <v>0.59</v>
      </c>
      <c r="W130" s="159"/>
      <c r="X130" s="159" t="s">
        <v>127</v>
      </c>
      <c r="Y130" s="150"/>
      <c r="Z130" s="150"/>
      <c r="AA130" s="150"/>
      <c r="AB130" s="150"/>
      <c r="AC130" s="150"/>
      <c r="AD130" s="150"/>
      <c r="AE130" s="150"/>
      <c r="AF130" s="150"/>
      <c r="AG130" s="150" t="s">
        <v>268</v>
      </c>
      <c r="AH130" s="150"/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outlineLevel="1" x14ac:dyDescent="0.2">
      <c r="A131" s="157"/>
      <c r="B131" s="158"/>
      <c r="C131" s="187" t="s">
        <v>262</v>
      </c>
      <c r="D131" s="160"/>
      <c r="E131" s="161">
        <v>294</v>
      </c>
      <c r="F131" s="159"/>
      <c r="G131" s="159"/>
      <c r="H131" s="159"/>
      <c r="I131" s="159"/>
      <c r="J131" s="159"/>
      <c r="K131" s="159"/>
      <c r="L131" s="159"/>
      <c r="M131" s="159"/>
      <c r="N131" s="159"/>
      <c r="O131" s="159"/>
      <c r="P131" s="159"/>
      <c r="Q131" s="159"/>
      <c r="R131" s="159"/>
      <c r="S131" s="159"/>
      <c r="T131" s="159"/>
      <c r="U131" s="159"/>
      <c r="V131" s="159"/>
      <c r="W131" s="159"/>
      <c r="X131" s="159"/>
      <c r="Y131" s="150"/>
      <c r="Z131" s="150"/>
      <c r="AA131" s="150"/>
      <c r="AB131" s="150"/>
      <c r="AC131" s="150"/>
      <c r="AD131" s="150"/>
      <c r="AE131" s="150"/>
      <c r="AF131" s="150"/>
      <c r="AG131" s="150" t="s">
        <v>132</v>
      </c>
      <c r="AH131" s="150">
        <v>5</v>
      </c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</row>
    <row r="132" spans="1:60" x14ac:dyDescent="0.2">
      <c r="A132" s="163" t="s">
        <v>119</v>
      </c>
      <c r="B132" s="164" t="s">
        <v>69</v>
      </c>
      <c r="C132" s="185" t="s">
        <v>70</v>
      </c>
      <c r="D132" s="165"/>
      <c r="E132" s="166"/>
      <c r="F132" s="167"/>
      <c r="G132" s="167">
        <f>SUMIF(AG133:AG157,"&lt;&gt;NOR",G133:G157)</f>
        <v>0</v>
      </c>
      <c r="H132" s="167"/>
      <c r="I132" s="167">
        <f>SUM(I133:I157)</f>
        <v>0</v>
      </c>
      <c r="J132" s="167"/>
      <c r="K132" s="167">
        <f>SUM(K133:K157)</f>
        <v>0</v>
      </c>
      <c r="L132" s="167"/>
      <c r="M132" s="167">
        <f>SUM(M133:M157)</f>
        <v>0</v>
      </c>
      <c r="N132" s="167"/>
      <c r="O132" s="167">
        <f>SUM(O133:O157)</f>
        <v>226.20999999999995</v>
      </c>
      <c r="P132" s="167"/>
      <c r="Q132" s="167">
        <f>SUM(Q133:Q157)</f>
        <v>0</v>
      </c>
      <c r="R132" s="167"/>
      <c r="S132" s="167"/>
      <c r="T132" s="168"/>
      <c r="U132" s="162"/>
      <c r="V132" s="162">
        <f>SUM(V133:V157)</f>
        <v>192.73</v>
      </c>
      <c r="W132" s="162"/>
      <c r="X132" s="162"/>
      <c r="AG132" t="s">
        <v>120</v>
      </c>
    </row>
    <row r="133" spans="1:60" outlineLevel="1" x14ac:dyDescent="0.2">
      <c r="A133" s="169">
        <v>32</v>
      </c>
      <c r="B133" s="170" t="s">
        <v>276</v>
      </c>
      <c r="C133" s="186" t="s">
        <v>277</v>
      </c>
      <c r="D133" s="171" t="s">
        <v>123</v>
      </c>
      <c r="E133" s="172">
        <v>33.496630000000003</v>
      </c>
      <c r="F133" s="173"/>
      <c r="G133" s="174">
        <f>ROUND(E133*F133,2)</f>
        <v>0</v>
      </c>
      <c r="H133" s="173"/>
      <c r="I133" s="174">
        <f>ROUND(E133*H133,2)</f>
        <v>0</v>
      </c>
      <c r="J133" s="173"/>
      <c r="K133" s="174">
        <f>ROUND(E133*J133,2)</f>
        <v>0</v>
      </c>
      <c r="L133" s="174">
        <v>15</v>
      </c>
      <c r="M133" s="174">
        <f>G133*(1+L133/100)</f>
        <v>0</v>
      </c>
      <c r="N133" s="174">
        <v>2.5249999999999999</v>
      </c>
      <c r="O133" s="174">
        <f>ROUND(E133*N133,2)</f>
        <v>84.58</v>
      </c>
      <c r="P133" s="174">
        <v>0</v>
      </c>
      <c r="Q133" s="174">
        <f>ROUND(E133*P133,2)</f>
        <v>0</v>
      </c>
      <c r="R133" s="174" t="s">
        <v>278</v>
      </c>
      <c r="S133" s="174" t="s">
        <v>125</v>
      </c>
      <c r="T133" s="175" t="s">
        <v>126</v>
      </c>
      <c r="U133" s="159">
        <v>1.89</v>
      </c>
      <c r="V133" s="159">
        <f>ROUND(E133*U133,2)</f>
        <v>63.31</v>
      </c>
      <c r="W133" s="159"/>
      <c r="X133" s="159" t="s">
        <v>127</v>
      </c>
      <c r="Y133" s="150"/>
      <c r="Z133" s="150"/>
      <c r="AA133" s="150"/>
      <c r="AB133" s="150"/>
      <c r="AC133" s="150"/>
      <c r="AD133" s="150"/>
      <c r="AE133" s="150"/>
      <c r="AF133" s="150"/>
      <c r="AG133" s="150" t="s">
        <v>128</v>
      </c>
      <c r="AH133" s="150"/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</row>
    <row r="134" spans="1:60" outlineLevel="1" x14ac:dyDescent="0.2">
      <c r="A134" s="157"/>
      <c r="B134" s="158"/>
      <c r="C134" s="249" t="s">
        <v>279</v>
      </c>
      <c r="D134" s="250"/>
      <c r="E134" s="250"/>
      <c r="F134" s="250"/>
      <c r="G134" s="250"/>
      <c r="H134" s="159"/>
      <c r="I134" s="159"/>
      <c r="J134" s="159"/>
      <c r="K134" s="159"/>
      <c r="L134" s="159"/>
      <c r="M134" s="159"/>
      <c r="N134" s="159"/>
      <c r="O134" s="159"/>
      <c r="P134" s="159"/>
      <c r="Q134" s="159"/>
      <c r="R134" s="159"/>
      <c r="S134" s="159"/>
      <c r="T134" s="159"/>
      <c r="U134" s="159"/>
      <c r="V134" s="159"/>
      <c r="W134" s="159"/>
      <c r="X134" s="159"/>
      <c r="Y134" s="150"/>
      <c r="Z134" s="150"/>
      <c r="AA134" s="150"/>
      <c r="AB134" s="150"/>
      <c r="AC134" s="150"/>
      <c r="AD134" s="150"/>
      <c r="AE134" s="150"/>
      <c r="AF134" s="150"/>
      <c r="AG134" s="150" t="s">
        <v>173</v>
      </c>
      <c r="AH134" s="150"/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outlineLevel="1" x14ac:dyDescent="0.2">
      <c r="A135" s="157"/>
      <c r="B135" s="158"/>
      <c r="C135" s="187" t="s">
        <v>280</v>
      </c>
      <c r="D135" s="160"/>
      <c r="E135" s="161"/>
      <c r="F135" s="159"/>
      <c r="G135" s="159"/>
      <c r="H135" s="159"/>
      <c r="I135" s="159"/>
      <c r="J135" s="159"/>
      <c r="K135" s="159"/>
      <c r="L135" s="159"/>
      <c r="M135" s="159"/>
      <c r="N135" s="159"/>
      <c r="O135" s="159"/>
      <c r="P135" s="159"/>
      <c r="Q135" s="159"/>
      <c r="R135" s="159"/>
      <c r="S135" s="159"/>
      <c r="T135" s="159"/>
      <c r="U135" s="159"/>
      <c r="V135" s="159"/>
      <c r="W135" s="159"/>
      <c r="X135" s="159"/>
      <c r="Y135" s="150"/>
      <c r="Z135" s="150"/>
      <c r="AA135" s="150"/>
      <c r="AB135" s="150"/>
      <c r="AC135" s="150"/>
      <c r="AD135" s="150"/>
      <c r="AE135" s="150"/>
      <c r="AF135" s="150"/>
      <c r="AG135" s="150" t="s">
        <v>132</v>
      </c>
      <c r="AH135" s="150">
        <v>0</v>
      </c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</row>
    <row r="136" spans="1:60" outlineLevel="1" x14ac:dyDescent="0.2">
      <c r="A136" s="157"/>
      <c r="B136" s="158"/>
      <c r="C136" s="187" t="s">
        <v>281</v>
      </c>
      <c r="D136" s="160"/>
      <c r="E136" s="161">
        <v>33.496630000000003</v>
      </c>
      <c r="F136" s="159"/>
      <c r="G136" s="159"/>
      <c r="H136" s="159"/>
      <c r="I136" s="159"/>
      <c r="J136" s="159"/>
      <c r="K136" s="159"/>
      <c r="L136" s="159"/>
      <c r="M136" s="159"/>
      <c r="N136" s="159"/>
      <c r="O136" s="159"/>
      <c r="P136" s="159"/>
      <c r="Q136" s="159"/>
      <c r="R136" s="159"/>
      <c r="S136" s="159"/>
      <c r="T136" s="159"/>
      <c r="U136" s="159"/>
      <c r="V136" s="159"/>
      <c r="W136" s="159"/>
      <c r="X136" s="159"/>
      <c r="Y136" s="150"/>
      <c r="Z136" s="150"/>
      <c r="AA136" s="150"/>
      <c r="AB136" s="150"/>
      <c r="AC136" s="150"/>
      <c r="AD136" s="150"/>
      <c r="AE136" s="150"/>
      <c r="AF136" s="150"/>
      <c r="AG136" s="150" t="s">
        <v>132</v>
      </c>
      <c r="AH136" s="150">
        <v>0</v>
      </c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/>
      <c r="BE136" s="150"/>
      <c r="BF136" s="150"/>
      <c r="BG136" s="150"/>
      <c r="BH136" s="150"/>
    </row>
    <row r="137" spans="1:60" outlineLevel="1" x14ac:dyDescent="0.2">
      <c r="A137" s="169">
        <v>33</v>
      </c>
      <c r="B137" s="170" t="s">
        <v>282</v>
      </c>
      <c r="C137" s="186" t="s">
        <v>283</v>
      </c>
      <c r="D137" s="171" t="s">
        <v>123</v>
      </c>
      <c r="E137" s="172">
        <v>84.726770000000002</v>
      </c>
      <c r="F137" s="173"/>
      <c r="G137" s="174">
        <f>ROUND(E137*F137,2)</f>
        <v>0</v>
      </c>
      <c r="H137" s="173"/>
      <c r="I137" s="174">
        <f>ROUND(E137*H137,2)</f>
        <v>0</v>
      </c>
      <c r="J137" s="173"/>
      <c r="K137" s="174">
        <f>ROUND(E137*J137,2)</f>
        <v>0</v>
      </c>
      <c r="L137" s="174">
        <v>15</v>
      </c>
      <c r="M137" s="174">
        <f>G137*(1+L137/100)</f>
        <v>0</v>
      </c>
      <c r="N137" s="174">
        <v>1.665</v>
      </c>
      <c r="O137" s="174">
        <f>ROUND(E137*N137,2)</f>
        <v>141.07</v>
      </c>
      <c r="P137" s="174">
        <v>0</v>
      </c>
      <c r="Q137" s="174">
        <f>ROUND(E137*P137,2)</f>
        <v>0</v>
      </c>
      <c r="R137" s="174" t="s">
        <v>278</v>
      </c>
      <c r="S137" s="174" t="s">
        <v>125</v>
      </c>
      <c r="T137" s="175" t="s">
        <v>126</v>
      </c>
      <c r="U137" s="159">
        <v>0.92</v>
      </c>
      <c r="V137" s="159">
        <f>ROUND(E137*U137,2)</f>
        <v>77.95</v>
      </c>
      <c r="W137" s="159"/>
      <c r="X137" s="159" t="s">
        <v>127</v>
      </c>
      <c r="Y137" s="150"/>
      <c r="Z137" s="150"/>
      <c r="AA137" s="150"/>
      <c r="AB137" s="150"/>
      <c r="AC137" s="150"/>
      <c r="AD137" s="150"/>
      <c r="AE137" s="150"/>
      <c r="AF137" s="150"/>
      <c r="AG137" s="150" t="s">
        <v>128</v>
      </c>
      <c r="AH137" s="150"/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</row>
    <row r="138" spans="1:60" outlineLevel="1" x14ac:dyDescent="0.2">
      <c r="A138" s="157"/>
      <c r="B138" s="158"/>
      <c r="C138" s="251" t="s">
        <v>284</v>
      </c>
      <c r="D138" s="252"/>
      <c r="E138" s="252"/>
      <c r="F138" s="252"/>
      <c r="G138" s="252"/>
      <c r="H138" s="159"/>
      <c r="I138" s="159"/>
      <c r="J138" s="159"/>
      <c r="K138" s="159"/>
      <c r="L138" s="159"/>
      <c r="M138" s="159"/>
      <c r="N138" s="159"/>
      <c r="O138" s="159"/>
      <c r="P138" s="159"/>
      <c r="Q138" s="159"/>
      <c r="R138" s="159"/>
      <c r="S138" s="159"/>
      <c r="T138" s="159"/>
      <c r="U138" s="159"/>
      <c r="V138" s="159"/>
      <c r="W138" s="159"/>
      <c r="X138" s="159"/>
      <c r="Y138" s="150"/>
      <c r="Z138" s="150"/>
      <c r="AA138" s="150"/>
      <c r="AB138" s="150"/>
      <c r="AC138" s="150"/>
      <c r="AD138" s="150"/>
      <c r="AE138" s="150"/>
      <c r="AF138" s="150"/>
      <c r="AG138" s="150" t="s">
        <v>130</v>
      </c>
      <c r="AH138" s="150"/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  <c r="BH138" s="150"/>
    </row>
    <row r="139" spans="1:60" outlineLevel="1" x14ac:dyDescent="0.2">
      <c r="A139" s="157"/>
      <c r="B139" s="158"/>
      <c r="C139" s="187" t="s">
        <v>285</v>
      </c>
      <c r="D139" s="160"/>
      <c r="E139" s="161"/>
      <c r="F139" s="159"/>
      <c r="G139" s="159"/>
      <c r="H139" s="159"/>
      <c r="I139" s="159"/>
      <c r="J139" s="159"/>
      <c r="K139" s="159"/>
      <c r="L139" s="159"/>
      <c r="M139" s="159"/>
      <c r="N139" s="159"/>
      <c r="O139" s="159"/>
      <c r="P139" s="159"/>
      <c r="Q139" s="159"/>
      <c r="R139" s="159"/>
      <c r="S139" s="159"/>
      <c r="T139" s="159"/>
      <c r="U139" s="159"/>
      <c r="V139" s="159"/>
      <c r="W139" s="159"/>
      <c r="X139" s="159"/>
      <c r="Y139" s="150"/>
      <c r="Z139" s="150"/>
      <c r="AA139" s="150"/>
      <c r="AB139" s="150"/>
      <c r="AC139" s="150"/>
      <c r="AD139" s="150"/>
      <c r="AE139" s="150"/>
      <c r="AF139" s="150"/>
      <c r="AG139" s="150" t="s">
        <v>132</v>
      </c>
      <c r="AH139" s="150">
        <v>0</v>
      </c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</row>
    <row r="140" spans="1:60" outlineLevel="1" x14ac:dyDescent="0.2">
      <c r="A140" s="157"/>
      <c r="B140" s="158"/>
      <c r="C140" s="187" t="s">
        <v>286</v>
      </c>
      <c r="D140" s="160"/>
      <c r="E140" s="161">
        <v>84.726770000000002</v>
      </c>
      <c r="F140" s="159"/>
      <c r="G140" s="159"/>
      <c r="H140" s="159"/>
      <c r="I140" s="159"/>
      <c r="J140" s="159"/>
      <c r="K140" s="159"/>
      <c r="L140" s="159"/>
      <c r="M140" s="159"/>
      <c r="N140" s="159"/>
      <c r="O140" s="159"/>
      <c r="P140" s="159"/>
      <c r="Q140" s="159"/>
      <c r="R140" s="159"/>
      <c r="S140" s="159"/>
      <c r="T140" s="159"/>
      <c r="U140" s="159"/>
      <c r="V140" s="159"/>
      <c r="W140" s="159"/>
      <c r="X140" s="159"/>
      <c r="Y140" s="150"/>
      <c r="Z140" s="150"/>
      <c r="AA140" s="150"/>
      <c r="AB140" s="150"/>
      <c r="AC140" s="150"/>
      <c r="AD140" s="150"/>
      <c r="AE140" s="150"/>
      <c r="AF140" s="150"/>
      <c r="AG140" s="150" t="s">
        <v>132</v>
      </c>
      <c r="AH140" s="150">
        <v>0</v>
      </c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  <c r="BH140" s="150"/>
    </row>
    <row r="141" spans="1:60" ht="22.5" outlineLevel="1" x14ac:dyDescent="0.2">
      <c r="A141" s="169">
        <v>34</v>
      </c>
      <c r="B141" s="170" t="s">
        <v>287</v>
      </c>
      <c r="C141" s="186" t="s">
        <v>288</v>
      </c>
      <c r="D141" s="171" t="s">
        <v>244</v>
      </c>
      <c r="E141" s="172">
        <v>197.03899999999999</v>
      </c>
      <c r="F141" s="173"/>
      <c r="G141" s="174">
        <f>ROUND(E141*F141,2)</f>
        <v>0</v>
      </c>
      <c r="H141" s="173"/>
      <c r="I141" s="174">
        <f>ROUND(E141*H141,2)</f>
        <v>0</v>
      </c>
      <c r="J141" s="173"/>
      <c r="K141" s="174">
        <f>ROUND(E141*J141,2)</f>
        <v>0</v>
      </c>
      <c r="L141" s="174">
        <v>15</v>
      </c>
      <c r="M141" s="174">
        <f>G141*(1+L141/100)</f>
        <v>0</v>
      </c>
      <c r="N141" s="174">
        <v>0</v>
      </c>
      <c r="O141" s="174">
        <f>ROUND(E141*N141,2)</f>
        <v>0</v>
      </c>
      <c r="P141" s="174">
        <v>0</v>
      </c>
      <c r="Q141" s="174">
        <f>ROUND(E141*P141,2)</f>
        <v>0</v>
      </c>
      <c r="R141" s="174" t="s">
        <v>289</v>
      </c>
      <c r="S141" s="174" t="s">
        <v>125</v>
      </c>
      <c r="T141" s="175" t="s">
        <v>126</v>
      </c>
      <c r="U141" s="159">
        <v>3.6999999999999998E-2</v>
      </c>
      <c r="V141" s="159">
        <f>ROUND(E141*U141,2)</f>
        <v>7.29</v>
      </c>
      <c r="W141" s="159"/>
      <c r="X141" s="159" t="s">
        <v>127</v>
      </c>
      <c r="Y141" s="150"/>
      <c r="Z141" s="150"/>
      <c r="AA141" s="150"/>
      <c r="AB141" s="150"/>
      <c r="AC141" s="150"/>
      <c r="AD141" s="150"/>
      <c r="AE141" s="150"/>
      <c r="AF141" s="150"/>
      <c r="AG141" s="150" t="s">
        <v>128</v>
      </c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0"/>
      <c r="BH141" s="150"/>
    </row>
    <row r="142" spans="1:60" outlineLevel="1" x14ac:dyDescent="0.2">
      <c r="A142" s="157"/>
      <c r="B142" s="158"/>
      <c r="C142" s="187" t="s">
        <v>290</v>
      </c>
      <c r="D142" s="160"/>
      <c r="E142" s="161">
        <v>32.561</v>
      </c>
      <c r="F142" s="159"/>
      <c r="G142" s="159"/>
      <c r="H142" s="159"/>
      <c r="I142" s="159"/>
      <c r="J142" s="159"/>
      <c r="K142" s="159"/>
      <c r="L142" s="159"/>
      <c r="M142" s="159"/>
      <c r="N142" s="159"/>
      <c r="O142" s="159"/>
      <c r="P142" s="159"/>
      <c r="Q142" s="159"/>
      <c r="R142" s="159"/>
      <c r="S142" s="159"/>
      <c r="T142" s="159"/>
      <c r="U142" s="159"/>
      <c r="V142" s="159"/>
      <c r="W142" s="159"/>
      <c r="X142" s="159"/>
      <c r="Y142" s="150"/>
      <c r="Z142" s="150"/>
      <c r="AA142" s="150"/>
      <c r="AB142" s="150"/>
      <c r="AC142" s="150"/>
      <c r="AD142" s="150"/>
      <c r="AE142" s="150"/>
      <c r="AF142" s="150"/>
      <c r="AG142" s="150" t="s">
        <v>132</v>
      </c>
      <c r="AH142" s="150">
        <v>0</v>
      </c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  <c r="BG142" s="150"/>
      <c r="BH142" s="150"/>
    </row>
    <row r="143" spans="1:60" outlineLevel="1" x14ac:dyDescent="0.2">
      <c r="A143" s="157"/>
      <c r="B143" s="158"/>
      <c r="C143" s="187" t="s">
        <v>291</v>
      </c>
      <c r="D143" s="160"/>
      <c r="E143" s="161">
        <v>24.71</v>
      </c>
      <c r="F143" s="159"/>
      <c r="G143" s="159"/>
      <c r="H143" s="159"/>
      <c r="I143" s="159"/>
      <c r="J143" s="159"/>
      <c r="K143" s="159"/>
      <c r="L143" s="159"/>
      <c r="M143" s="159"/>
      <c r="N143" s="159"/>
      <c r="O143" s="159"/>
      <c r="P143" s="159"/>
      <c r="Q143" s="159"/>
      <c r="R143" s="159"/>
      <c r="S143" s="159"/>
      <c r="T143" s="159"/>
      <c r="U143" s="159"/>
      <c r="V143" s="159"/>
      <c r="W143" s="159"/>
      <c r="X143" s="159"/>
      <c r="Y143" s="150"/>
      <c r="Z143" s="150"/>
      <c r="AA143" s="150"/>
      <c r="AB143" s="150"/>
      <c r="AC143" s="150"/>
      <c r="AD143" s="150"/>
      <c r="AE143" s="150"/>
      <c r="AF143" s="150"/>
      <c r="AG143" s="150" t="s">
        <v>132</v>
      </c>
      <c r="AH143" s="150">
        <v>0</v>
      </c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  <c r="BG143" s="150"/>
      <c r="BH143" s="150"/>
    </row>
    <row r="144" spans="1:60" ht="22.5" outlineLevel="1" x14ac:dyDescent="0.2">
      <c r="A144" s="157"/>
      <c r="B144" s="158"/>
      <c r="C144" s="187" t="s">
        <v>292</v>
      </c>
      <c r="D144" s="160"/>
      <c r="E144" s="161">
        <v>40.460999999999999</v>
      </c>
      <c r="F144" s="159"/>
      <c r="G144" s="159"/>
      <c r="H144" s="159"/>
      <c r="I144" s="159"/>
      <c r="J144" s="159"/>
      <c r="K144" s="159"/>
      <c r="L144" s="159"/>
      <c r="M144" s="159"/>
      <c r="N144" s="159"/>
      <c r="O144" s="159"/>
      <c r="P144" s="159"/>
      <c r="Q144" s="159"/>
      <c r="R144" s="159"/>
      <c r="S144" s="159"/>
      <c r="T144" s="159"/>
      <c r="U144" s="159"/>
      <c r="V144" s="159"/>
      <c r="W144" s="159"/>
      <c r="X144" s="159"/>
      <c r="Y144" s="150"/>
      <c r="Z144" s="150"/>
      <c r="AA144" s="150"/>
      <c r="AB144" s="150"/>
      <c r="AC144" s="150"/>
      <c r="AD144" s="150"/>
      <c r="AE144" s="150"/>
      <c r="AF144" s="150"/>
      <c r="AG144" s="150" t="s">
        <v>132</v>
      </c>
      <c r="AH144" s="150">
        <v>0</v>
      </c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  <c r="BG144" s="150"/>
      <c r="BH144" s="150"/>
    </row>
    <row r="145" spans="1:60" ht="22.5" outlineLevel="1" x14ac:dyDescent="0.2">
      <c r="A145" s="157"/>
      <c r="B145" s="158"/>
      <c r="C145" s="187" t="s">
        <v>293</v>
      </c>
      <c r="D145" s="160"/>
      <c r="E145" s="161">
        <v>65.53</v>
      </c>
      <c r="F145" s="159"/>
      <c r="G145" s="159"/>
      <c r="H145" s="159"/>
      <c r="I145" s="159"/>
      <c r="J145" s="159"/>
      <c r="K145" s="159"/>
      <c r="L145" s="159"/>
      <c r="M145" s="159"/>
      <c r="N145" s="159"/>
      <c r="O145" s="159"/>
      <c r="P145" s="159"/>
      <c r="Q145" s="159"/>
      <c r="R145" s="159"/>
      <c r="S145" s="159"/>
      <c r="T145" s="159"/>
      <c r="U145" s="159"/>
      <c r="V145" s="159"/>
      <c r="W145" s="159"/>
      <c r="X145" s="159"/>
      <c r="Y145" s="150"/>
      <c r="Z145" s="150"/>
      <c r="AA145" s="150"/>
      <c r="AB145" s="150"/>
      <c r="AC145" s="150"/>
      <c r="AD145" s="150"/>
      <c r="AE145" s="150"/>
      <c r="AF145" s="150"/>
      <c r="AG145" s="150" t="s">
        <v>132</v>
      </c>
      <c r="AH145" s="150">
        <v>0</v>
      </c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  <c r="BG145" s="150"/>
      <c r="BH145" s="150"/>
    </row>
    <row r="146" spans="1:60" ht="33.75" outlineLevel="1" x14ac:dyDescent="0.2">
      <c r="A146" s="157"/>
      <c r="B146" s="158"/>
      <c r="C146" s="187" t="s">
        <v>294</v>
      </c>
      <c r="D146" s="160"/>
      <c r="E146" s="161">
        <v>33.777000000000001</v>
      </c>
      <c r="F146" s="159"/>
      <c r="G146" s="159"/>
      <c r="H146" s="159"/>
      <c r="I146" s="159"/>
      <c r="J146" s="159"/>
      <c r="K146" s="159"/>
      <c r="L146" s="159"/>
      <c r="M146" s="159"/>
      <c r="N146" s="159"/>
      <c r="O146" s="159"/>
      <c r="P146" s="159"/>
      <c r="Q146" s="159"/>
      <c r="R146" s="159"/>
      <c r="S146" s="159"/>
      <c r="T146" s="159"/>
      <c r="U146" s="159"/>
      <c r="V146" s="159"/>
      <c r="W146" s="159"/>
      <c r="X146" s="159"/>
      <c r="Y146" s="150"/>
      <c r="Z146" s="150"/>
      <c r="AA146" s="150"/>
      <c r="AB146" s="150"/>
      <c r="AC146" s="150"/>
      <c r="AD146" s="150"/>
      <c r="AE146" s="150"/>
      <c r="AF146" s="150"/>
      <c r="AG146" s="150" t="s">
        <v>132</v>
      </c>
      <c r="AH146" s="150">
        <v>0</v>
      </c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  <c r="BG146" s="150"/>
      <c r="BH146" s="150"/>
    </row>
    <row r="147" spans="1:60" outlineLevel="1" x14ac:dyDescent="0.2">
      <c r="A147" s="169">
        <v>35</v>
      </c>
      <c r="B147" s="170" t="s">
        <v>295</v>
      </c>
      <c r="C147" s="186" t="s">
        <v>296</v>
      </c>
      <c r="D147" s="171" t="s">
        <v>244</v>
      </c>
      <c r="E147" s="172">
        <v>199.00939</v>
      </c>
      <c r="F147" s="173"/>
      <c r="G147" s="174">
        <f>ROUND(E147*F147,2)</f>
        <v>0</v>
      </c>
      <c r="H147" s="173"/>
      <c r="I147" s="174">
        <f>ROUND(E147*H147,2)</f>
        <v>0</v>
      </c>
      <c r="J147" s="173"/>
      <c r="K147" s="174">
        <f>ROUND(E147*J147,2)</f>
        <v>0</v>
      </c>
      <c r="L147" s="174">
        <v>15</v>
      </c>
      <c r="M147" s="174">
        <f>G147*(1+L147/100)</f>
        <v>0</v>
      </c>
      <c r="N147" s="174">
        <v>1.2999999999999999E-3</v>
      </c>
      <c r="O147" s="174">
        <f>ROUND(E147*N147,2)</f>
        <v>0.26</v>
      </c>
      <c r="P147" s="174">
        <v>0</v>
      </c>
      <c r="Q147" s="174">
        <f>ROUND(E147*P147,2)</f>
        <v>0</v>
      </c>
      <c r="R147" s="174"/>
      <c r="S147" s="174" t="s">
        <v>235</v>
      </c>
      <c r="T147" s="175" t="s">
        <v>236</v>
      </c>
      <c r="U147" s="159">
        <v>0</v>
      </c>
      <c r="V147" s="159">
        <f>ROUND(E147*U147,2)</f>
        <v>0</v>
      </c>
      <c r="W147" s="159"/>
      <c r="X147" s="159" t="s">
        <v>195</v>
      </c>
      <c r="Y147" s="150"/>
      <c r="Z147" s="150"/>
      <c r="AA147" s="150"/>
      <c r="AB147" s="150"/>
      <c r="AC147" s="150"/>
      <c r="AD147" s="150"/>
      <c r="AE147" s="150"/>
      <c r="AF147" s="150"/>
      <c r="AG147" s="150" t="s">
        <v>196</v>
      </c>
      <c r="AH147" s="150"/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  <c r="BH147" s="150"/>
    </row>
    <row r="148" spans="1:60" outlineLevel="1" x14ac:dyDescent="0.2">
      <c r="A148" s="157"/>
      <c r="B148" s="158"/>
      <c r="C148" s="187" t="s">
        <v>297</v>
      </c>
      <c r="D148" s="160"/>
      <c r="E148" s="161">
        <v>199.00939</v>
      </c>
      <c r="F148" s="159"/>
      <c r="G148" s="159"/>
      <c r="H148" s="159"/>
      <c r="I148" s="159"/>
      <c r="J148" s="159"/>
      <c r="K148" s="159"/>
      <c r="L148" s="159"/>
      <c r="M148" s="159"/>
      <c r="N148" s="159"/>
      <c r="O148" s="159"/>
      <c r="P148" s="159"/>
      <c r="Q148" s="159"/>
      <c r="R148" s="159"/>
      <c r="S148" s="159"/>
      <c r="T148" s="159"/>
      <c r="U148" s="159"/>
      <c r="V148" s="159"/>
      <c r="W148" s="159"/>
      <c r="X148" s="159"/>
      <c r="Y148" s="150"/>
      <c r="Z148" s="150"/>
      <c r="AA148" s="150"/>
      <c r="AB148" s="150"/>
      <c r="AC148" s="150"/>
      <c r="AD148" s="150"/>
      <c r="AE148" s="150"/>
      <c r="AF148" s="150"/>
      <c r="AG148" s="150" t="s">
        <v>132</v>
      </c>
      <c r="AH148" s="150">
        <v>5</v>
      </c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  <c r="BG148" s="150"/>
      <c r="BH148" s="150"/>
    </row>
    <row r="149" spans="1:60" outlineLevel="1" x14ac:dyDescent="0.2">
      <c r="A149" s="177">
        <v>36</v>
      </c>
      <c r="B149" s="178" t="s">
        <v>298</v>
      </c>
      <c r="C149" s="188" t="s">
        <v>299</v>
      </c>
      <c r="D149" s="179" t="s">
        <v>300</v>
      </c>
      <c r="E149" s="180">
        <v>33</v>
      </c>
      <c r="F149" s="181"/>
      <c r="G149" s="182">
        <f>ROUND(E149*F149,2)</f>
        <v>0</v>
      </c>
      <c r="H149" s="181"/>
      <c r="I149" s="182">
        <f>ROUND(E149*H149,2)</f>
        <v>0</v>
      </c>
      <c r="J149" s="181"/>
      <c r="K149" s="182">
        <f>ROUND(E149*J149,2)</f>
        <v>0</v>
      </c>
      <c r="L149" s="182">
        <v>15</v>
      </c>
      <c r="M149" s="182">
        <f>G149*(1+L149/100)</f>
        <v>0</v>
      </c>
      <c r="N149" s="182">
        <v>2.5000000000000001E-4</v>
      </c>
      <c r="O149" s="182">
        <f>ROUND(E149*N149,2)</f>
        <v>0.01</v>
      </c>
      <c r="P149" s="182">
        <v>0</v>
      </c>
      <c r="Q149" s="182">
        <f>ROUND(E149*P149,2)</f>
        <v>0</v>
      </c>
      <c r="R149" s="182"/>
      <c r="S149" s="182" t="s">
        <v>235</v>
      </c>
      <c r="T149" s="183" t="s">
        <v>236</v>
      </c>
      <c r="U149" s="159">
        <v>7.0000000000000007E-2</v>
      </c>
      <c r="V149" s="159">
        <f>ROUND(E149*U149,2)</f>
        <v>2.31</v>
      </c>
      <c r="W149" s="159"/>
      <c r="X149" s="159" t="s">
        <v>127</v>
      </c>
      <c r="Y149" s="150"/>
      <c r="Z149" s="150"/>
      <c r="AA149" s="150"/>
      <c r="AB149" s="150"/>
      <c r="AC149" s="150"/>
      <c r="AD149" s="150"/>
      <c r="AE149" s="150"/>
      <c r="AF149" s="150"/>
      <c r="AG149" s="150" t="s">
        <v>128</v>
      </c>
      <c r="AH149" s="150"/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  <c r="BH149" s="150"/>
    </row>
    <row r="150" spans="1:60" outlineLevel="1" x14ac:dyDescent="0.2">
      <c r="A150" s="177">
        <v>37</v>
      </c>
      <c r="B150" s="178" t="s">
        <v>301</v>
      </c>
      <c r="C150" s="188" t="s">
        <v>302</v>
      </c>
      <c r="D150" s="179" t="s">
        <v>300</v>
      </c>
      <c r="E150" s="180">
        <v>4</v>
      </c>
      <c r="F150" s="181"/>
      <c r="G150" s="182">
        <f>ROUND(E150*F150,2)</f>
        <v>0</v>
      </c>
      <c r="H150" s="181"/>
      <c r="I150" s="182">
        <f>ROUND(E150*H150,2)</f>
        <v>0</v>
      </c>
      <c r="J150" s="181"/>
      <c r="K150" s="182">
        <f>ROUND(E150*J150,2)</f>
        <v>0</v>
      </c>
      <c r="L150" s="182">
        <v>15</v>
      </c>
      <c r="M150" s="182">
        <f>G150*(1+L150/100)</f>
        <v>0</v>
      </c>
      <c r="N150" s="182">
        <v>8.0000000000000004E-4</v>
      </c>
      <c r="O150" s="182">
        <f>ROUND(E150*N150,2)</f>
        <v>0</v>
      </c>
      <c r="P150" s="182">
        <v>0</v>
      </c>
      <c r="Q150" s="182">
        <f>ROUND(E150*P150,2)</f>
        <v>0</v>
      </c>
      <c r="R150" s="182"/>
      <c r="S150" s="182" t="s">
        <v>235</v>
      </c>
      <c r="T150" s="183" t="s">
        <v>236</v>
      </c>
      <c r="U150" s="159">
        <v>7.0000000000000007E-2</v>
      </c>
      <c r="V150" s="159">
        <f>ROUND(E150*U150,2)</f>
        <v>0.28000000000000003</v>
      </c>
      <c r="W150" s="159"/>
      <c r="X150" s="159" t="s">
        <v>127</v>
      </c>
      <c r="Y150" s="150"/>
      <c r="Z150" s="150"/>
      <c r="AA150" s="150"/>
      <c r="AB150" s="150"/>
      <c r="AC150" s="150"/>
      <c r="AD150" s="150"/>
      <c r="AE150" s="150"/>
      <c r="AF150" s="150"/>
      <c r="AG150" s="150" t="s">
        <v>128</v>
      </c>
      <c r="AH150" s="150"/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  <c r="BH150" s="150"/>
    </row>
    <row r="151" spans="1:60" outlineLevel="1" x14ac:dyDescent="0.2">
      <c r="A151" s="177">
        <v>38</v>
      </c>
      <c r="B151" s="178" t="s">
        <v>303</v>
      </c>
      <c r="C151" s="188" t="s">
        <v>304</v>
      </c>
      <c r="D151" s="179" t="s">
        <v>300</v>
      </c>
      <c r="E151" s="180">
        <v>3</v>
      </c>
      <c r="F151" s="181"/>
      <c r="G151" s="182">
        <f>ROUND(E151*F151,2)</f>
        <v>0</v>
      </c>
      <c r="H151" s="181"/>
      <c r="I151" s="182">
        <f>ROUND(E151*H151,2)</f>
        <v>0</v>
      </c>
      <c r="J151" s="181"/>
      <c r="K151" s="182">
        <f>ROUND(E151*J151,2)</f>
        <v>0</v>
      </c>
      <c r="L151" s="182">
        <v>15</v>
      </c>
      <c r="M151" s="182">
        <f>G151*(1+L151/100)</f>
        <v>0</v>
      </c>
      <c r="N151" s="182">
        <v>1.5399999999999999E-3</v>
      </c>
      <c r="O151" s="182">
        <f>ROUND(E151*N151,2)</f>
        <v>0</v>
      </c>
      <c r="P151" s="182">
        <v>0</v>
      </c>
      <c r="Q151" s="182">
        <f>ROUND(E151*P151,2)</f>
        <v>0</v>
      </c>
      <c r="R151" s="182"/>
      <c r="S151" s="182" t="s">
        <v>235</v>
      </c>
      <c r="T151" s="183" t="s">
        <v>236</v>
      </c>
      <c r="U151" s="159">
        <v>7.0000000000000007E-2</v>
      </c>
      <c r="V151" s="159">
        <f>ROUND(E151*U151,2)</f>
        <v>0.21</v>
      </c>
      <c r="W151" s="159"/>
      <c r="X151" s="159" t="s">
        <v>127</v>
      </c>
      <c r="Y151" s="150"/>
      <c r="Z151" s="150"/>
      <c r="AA151" s="150"/>
      <c r="AB151" s="150"/>
      <c r="AC151" s="150"/>
      <c r="AD151" s="150"/>
      <c r="AE151" s="150"/>
      <c r="AF151" s="150"/>
      <c r="AG151" s="150" t="s">
        <v>128</v>
      </c>
      <c r="AH151" s="150"/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</row>
    <row r="152" spans="1:60" outlineLevel="1" x14ac:dyDescent="0.2">
      <c r="A152" s="169">
        <v>39</v>
      </c>
      <c r="B152" s="170" t="s">
        <v>305</v>
      </c>
      <c r="C152" s="186" t="s">
        <v>306</v>
      </c>
      <c r="D152" s="171" t="s">
        <v>155</v>
      </c>
      <c r="E152" s="172">
        <v>551.70920000000001</v>
      </c>
      <c r="F152" s="173"/>
      <c r="G152" s="174">
        <f>ROUND(E152*F152,2)</f>
        <v>0</v>
      </c>
      <c r="H152" s="173"/>
      <c r="I152" s="174">
        <f>ROUND(E152*H152,2)</f>
        <v>0</v>
      </c>
      <c r="J152" s="173"/>
      <c r="K152" s="174">
        <f>ROUND(E152*J152,2)</f>
        <v>0</v>
      </c>
      <c r="L152" s="174">
        <v>15</v>
      </c>
      <c r="M152" s="174">
        <f>G152*(1+L152/100)</f>
        <v>0</v>
      </c>
      <c r="N152" s="174">
        <v>1.8000000000000001E-4</v>
      </c>
      <c r="O152" s="174">
        <f>ROUND(E152*N152,2)</f>
        <v>0.1</v>
      </c>
      <c r="P152" s="174">
        <v>0</v>
      </c>
      <c r="Q152" s="174">
        <f>ROUND(E152*P152,2)</f>
        <v>0</v>
      </c>
      <c r="R152" s="174" t="s">
        <v>278</v>
      </c>
      <c r="S152" s="174" t="s">
        <v>125</v>
      </c>
      <c r="T152" s="175" t="s">
        <v>126</v>
      </c>
      <c r="U152" s="159">
        <v>7.4999999999999997E-2</v>
      </c>
      <c r="V152" s="159">
        <f>ROUND(E152*U152,2)</f>
        <v>41.38</v>
      </c>
      <c r="W152" s="159"/>
      <c r="X152" s="159" t="s">
        <v>127</v>
      </c>
      <c r="Y152" s="150"/>
      <c r="Z152" s="150"/>
      <c r="AA152" s="150"/>
      <c r="AB152" s="150"/>
      <c r="AC152" s="150"/>
      <c r="AD152" s="150"/>
      <c r="AE152" s="150"/>
      <c r="AF152" s="150"/>
      <c r="AG152" s="150" t="s">
        <v>128</v>
      </c>
      <c r="AH152" s="150"/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  <c r="BG152" s="150"/>
      <c r="BH152" s="150"/>
    </row>
    <row r="153" spans="1:60" outlineLevel="1" x14ac:dyDescent="0.2">
      <c r="A153" s="157"/>
      <c r="B153" s="158"/>
      <c r="C153" s="251" t="s">
        <v>307</v>
      </c>
      <c r="D153" s="252"/>
      <c r="E153" s="252"/>
      <c r="F153" s="252"/>
      <c r="G153" s="252"/>
      <c r="H153" s="159"/>
      <c r="I153" s="159"/>
      <c r="J153" s="159"/>
      <c r="K153" s="159"/>
      <c r="L153" s="159"/>
      <c r="M153" s="159"/>
      <c r="N153" s="159"/>
      <c r="O153" s="159"/>
      <c r="P153" s="159"/>
      <c r="Q153" s="159"/>
      <c r="R153" s="159"/>
      <c r="S153" s="159"/>
      <c r="T153" s="159"/>
      <c r="U153" s="159"/>
      <c r="V153" s="159"/>
      <c r="W153" s="159"/>
      <c r="X153" s="159"/>
      <c r="Y153" s="150"/>
      <c r="Z153" s="150"/>
      <c r="AA153" s="150"/>
      <c r="AB153" s="150"/>
      <c r="AC153" s="150"/>
      <c r="AD153" s="150"/>
      <c r="AE153" s="150"/>
      <c r="AF153" s="150"/>
      <c r="AG153" s="150" t="s">
        <v>130</v>
      </c>
      <c r="AH153" s="150"/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  <c r="BG153" s="150"/>
      <c r="BH153" s="150"/>
    </row>
    <row r="154" spans="1:60" outlineLevel="1" x14ac:dyDescent="0.2">
      <c r="A154" s="157"/>
      <c r="B154" s="158"/>
      <c r="C154" s="187" t="s">
        <v>308</v>
      </c>
      <c r="D154" s="160"/>
      <c r="E154" s="161"/>
      <c r="F154" s="159"/>
      <c r="G154" s="159"/>
      <c r="H154" s="159"/>
      <c r="I154" s="159"/>
      <c r="J154" s="159"/>
      <c r="K154" s="159"/>
      <c r="L154" s="159"/>
      <c r="M154" s="159"/>
      <c r="N154" s="159"/>
      <c r="O154" s="159"/>
      <c r="P154" s="159"/>
      <c r="Q154" s="159"/>
      <c r="R154" s="159"/>
      <c r="S154" s="159"/>
      <c r="T154" s="159"/>
      <c r="U154" s="159"/>
      <c r="V154" s="159"/>
      <c r="W154" s="159"/>
      <c r="X154" s="159"/>
      <c r="Y154" s="150"/>
      <c r="Z154" s="150"/>
      <c r="AA154" s="150"/>
      <c r="AB154" s="150"/>
      <c r="AC154" s="150"/>
      <c r="AD154" s="150"/>
      <c r="AE154" s="150"/>
      <c r="AF154" s="150"/>
      <c r="AG154" s="150" t="s">
        <v>132</v>
      </c>
      <c r="AH154" s="150">
        <v>0</v>
      </c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  <c r="BG154" s="150"/>
      <c r="BH154" s="150"/>
    </row>
    <row r="155" spans="1:60" outlineLevel="1" x14ac:dyDescent="0.2">
      <c r="A155" s="157"/>
      <c r="B155" s="158"/>
      <c r="C155" s="187" t="s">
        <v>309</v>
      </c>
      <c r="D155" s="160"/>
      <c r="E155" s="161">
        <v>551.70920000000001</v>
      </c>
      <c r="F155" s="159"/>
      <c r="G155" s="159"/>
      <c r="H155" s="159"/>
      <c r="I155" s="159"/>
      <c r="J155" s="159"/>
      <c r="K155" s="159"/>
      <c r="L155" s="159"/>
      <c r="M155" s="159"/>
      <c r="N155" s="159"/>
      <c r="O155" s="159"/>
      <c r="P155" s="159"/>
      <c r="Q155" s="159"/>
      <c r="R155" s="159"/>
      <c r="S155" s="159"/>
      <c r="T155" s="159"/>
      <c r="U155" s="159"/>
      <c r="V155" s="159"/>
      <c r="W155" s="159"/>
      <c r="X155" s="159"/>
      <c r="Y155" s="150"/>
      <c r="Z155" s="150"/>
      <c r="AA155" s="150"/>
      <c r="AB155" s="150"/>
      <c r="AC155" s="150"/>
      <c r="AD155" s="150"/>
      <c r="AE155" s="150"/>
      <c r="AF155" s="150"/>
      <c r="AG155" s="150" t="s">
        <v>132</v>
      </c>
      <c r="AH155" s="150">
        <v>0</v>
      </c>
      <c r="AI155" s="150"/>
      <c r="AJ155" s="150"/>
      <c r="AK155" s="150"/>
      <c r="AL155" s="150"/>
      <c r="AM155" s="150"/>
      <c r="AN155" s="150"/>
      <c r="AO155" s="150"/>
      <c r="AP155" s="150"/>
      <c r="AQ155" s="150"/>
      <c r="AR155" s="150"/>
      <c r="AS155" s="150"/>
      <c r="AT155" s="150"/>
      <c r="AU155" s="150"/>
      <c r="AV155" s="150"/>
      <c r="AW155" s="150"/>
      <c r="AX155" s="150"/>
      <c r="AY155" s="150"/>
      <c r="AZ155" s="150"/>
      <c r="BA155" s="150"/>
      <c r="BB155" s="150"/>
      <c r="BC155" s="150"/>
      <c r="BD155" s="150"/>
      <c r="BE155" s="150"/>
      <c r="BF155" s="150"/>
      <c r="BG155" s="150"/>
      <c r="BH155" s="150"/>
    </row>
    <row r="156" spans="1:60" ht="22.5" outlineLevel="1" x14ac:dyDescent="0.2">
      <c r="A156" s="169">
        <v>40</v>
      </c>
      <c r="B156" s="170" t="s">
        <v>310</v>
      </c>
      <c r="C156" s="186" t="s">
        <v>311</v>
      </c>
      <c r="D156" s="171" t="s">
        <v>155</v>
      </c>
      <c r="E156" s="172">
        <v>634.46558000000005</v>
      </c>
      <c r="F156" s="173"/>
      <c r="G156" s="174">
        <f>ROUND(E156*F156,2)</f>
        <v>0</v>
      </c>
      <c r="H156" s="173"/>
      <c r="I156" s="174">
        <f>ROUND(E156*H156,2)</f>
        <v>0</v>
      </c>
      <c r="J156" s="173"/>
      <c r="K156" s="174">
        <f>ROUND(E156*J156,2)</f>
        <v>0</v>
      </c>
      <c r="L156" s="174">
        <v>15</v>
      </c>
      <c r="M156" s="174">
        <f>G156*(1+L156/100)</f>
        <v>0</v>
      </c>
      <c r="N156" s="174">
        <v>2.9999999999999997E-4</v>
      </c>
      <c r="O156" s="174">
        <f>ROUND(E156*N156,2)</f>
        <v>0.19</v>
      </c>
      <c r="P156" s="174">
        <v>0</v>
      </c>
      <c r="Q156" s="174">
        <f>ROUND(E156*P156,2)</f>
        <v>0</v>
      </c>
      <c r="R156" s="174" t="s">
        <v>194</v>
      </c>
      <c r="S156" s="174" t="s">
        <v>125</v>
      </c>
      <c r="T156" s="175" t="s">
        <v>126</v>
      </c>
      <c r="U156" s="159">
        <v>0</v>
      </c>
      <c r="V156" s="159">
        <f>ROUND(E156*U156,2)</f>
        <v>0</v>
      </c>
      <c r="W156" s="159"/>
      <c r="X156" s="159" t="s">
        <v>195</v>
      </c>
      <c r="Y156" s="150"/>
      <c r="Z156" s="150"/>
      <c r="AA156" s="150"/>
      <c r="AB156" s="150"/>
      <c r="AC156" s="150"/>
      <c r="AD156" s="150"/>
      <c r="AE156" s="150"/>
      <c r="AF156" s="150"/>
      <c r="AG156" s="150" t="s">
        <v>196</v>
      </c>
      <c r="AH156" s="150"/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  <c r="BG156" s="150"/>
      <c r="BH156" s="150"/>
    </row>
    <row r="157" spans="1:60" outlineLevel="1" x14ac:dyDescent="0.2">
      <c r="A157" s="157"/>
      <c r="B157" s="158"/>
      <c r="C157" s="187" t="s">
        <v>312</v>
      </c>
      <c r="D157" s="160"/>
      <c r="E157" s="161">
        <v>634.46558000000005</v>
      </c>
      <c r="F157" s="159"/>
      <c r="G157" s="159"/>
      <c r="H157" s="159"/>
      <c r="I157" s="159"/>
      <c r="J157" s="159"/>
      <c r="K157" s="159"/>
      <c r="L157" s="159"/>
      <c r="M157" s="159"/>
      <c r="N157" s="159"/>
      <c r="O157" s="159"/>
      <c r="P157" s="159"/>
      <c r="Q157" s="159"/>
      <c r="R157" s="159"/>
      <c r="S157" s="159"/>
      <c r="T157" s="159"/>
      <c r="U157" s="159"/>
      <c r="V157" s="159"/>
      <c r="W157" s="159"/>
      <c r="X157" s="159"/>
      <c r="Y157" s="150"/>
      <c r="Z157" s="150"/>
      <c r="AA157" s="150"/>
      <c r="AB157" s="150"/>
      <c r="AC157" s="150"/>
      <c r="AD157" s="150"/>
      <c r="AE157" s="150"/>
      <c r="AF157" s="150"/>
      <c r="AG157" s="150" t="s">
        <v>132</v>
      </c>
      <c r="AH157" s="150">
        <v>5</v>
      </c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/>
      <c r="BE157" s="150"/>
      <c r="BF157" s="150"/>
      <c r="BG157" s="150"/>
      <c r="BH157" s="150"/>
    </row>
    <row r="158" spans="1:60" x14ac:dyDescent="0.2">
      <c r="A158" s="163" t="s">
        <v>119</v>
      </c>
      <c r="B158" s="164" t="s">
        <v>71</v>
      </c>
      <c r="C158" s="185" t="s">
        <v>72</v>
      </c>
      <c r="D158" s="165"/>
      <c r="E158" s="166"/>
      <c r="F158" s="167"/>
      <c r="G158" s="167">
        <f>SUMIF(AG159:AG168,"&lt;&gt;NOR",G159:G168)</f>
        <v>0</v>
      </c>
      <c r="H158" s="167"/>
      <c r="I158" s="167">
        <f>SUM(I159:I168)</f>
        <v>0</v>
      </c>
      <c r="J158" s="167"/>
      <c r="K158" s="167">
        <f>SUM(K159:K168)</f>
        <v>0</v>
      </c>
      <c r="L158" s="167"/>
      <c r="M158" s="167">
        <f>SUM(M159:M168)</f>
        <v>0</v>
      </c>
      <c r="N158" s="167"/>
      <c r="O158" s="167">
        <f>SUM(O159:O168)</f>
        <v>1.72</v>
      </c>
      <c r="P158" s="167"/>
      <c r="Q158" s="167">
        <f>SUM(Q159:Q168)</f>
        <v>0</v>
      </c>
      <c r="R158" s="167"/>
      <c r="S158" s="167"/>
      <c r="T158" s="168"/>
      <c r="U158" s="162"/>
      <c r="V158" s="162">
        <f>SUM(V159:V168)</f>
        <v>3.9000000000000004</v>
      </c>
      <c r="W158" s="162"/>
      <c r="X158" s="162"/>
      <c r="AG158" t="s">
        <v>120</v>
      </c>
    </row>
    <row r="159" spans="1:60" outlineLevel="1" x14ac:dyDescent="0.2">
      <c r="A159" s="169">
        <v>41</v>
      </c>
      <c r="B159" s="170" t="s">
        <v>313</v>
      </c>
      <c r="C159" s="186" t="s">
        <v>314</v>
      </c>
      <c r="D159" s="171" t="s">
        <v>123</v>
      </c>
      <c r="E159" s="172">
        <v>1.3120000000000001</v>
      </c>
      <c r="F159" s="173"/>
      <c r="G159" s="174">
        <f>ROUND(E159*F159,2)</f>
        <v>0</v>
      </c>
      <c r="H159" s="173"/>
      <c r="I159" s="174">
        <f>ROUND(E159*H159,2)</f>
        <v>0</v>
      </c>
      <c r="J159" s="173"/>
      <c r="K159" s="174">
        <f>ROUND(E159*J159,2)</f>
        <v>0</v>
      </c>
      <c r="L159" s="174">
        <v>15</v>
      </c>
      <c r="M159" s="174">
        <f>G159*(1+L159/100)</f>
        <v>0</v>
      </c>
      <c r="N159" s="174">
        <v>1.1322000000000001</v>
      </c>
      <c r="O159" s="174">
        <f>ROUND(E159*N159,2)</f>
        <v>1.49</v>
      </c>
      <c r="P159" s="174">
        <v>0</v>
      </c>
      <c r="Q159" s="174">
        <f>ROUND(E159*P159,2)</f>
        <v>0</v>
      </c>
      <c r="R159" s="174" t="s">
        <v>289</v>
      </c>
      <c r="S159" s="174" t="s">
        <v>125</v>
      </c>
      <c r="T159" s="175" t="s">
        <v>126</v>
      </c>
      <c r="U159" s="159">
        <v>1.6950000000000001</v>
      </c>
      <c r="V159" s="159">
        <f>ROUND(E159*U159,2)</f>
        <v>2.2200000000000002</v>
      </c>
      <c r="W159" s="159"/>
      <c r="X159" s="159" t="s">
        <v>127</v>
      </c>
      <c r="Y159" s="150"/>
      <c r="Z159" s="150"/>
      <c r="AA159" s="150"/>
      <c r="AB159" s="150"/>
      <c r="AC159" s="150"/>
      <c r="AD159" s="150"/>
      <c r="AE159" s="150"/>
      <c r="AF159" s="150"/>
      <c r="AG159" s="150" t="s">
        <v>128</v>
      </c>
      <c r="AH159" s="150"/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50"/>
      <c r="BB159" s="150"/>
      <c r="BC159" s="150"/>
      <c r="BD159" s="150"/>
      <c r="BE159" s="150"/>
      <c r="BF159" s="150"/>
      <c r="BG159" s="150"/>
      <c r="BH159" s="150"/>
    </row>
    <row r="160" spans="1:60" outlineLevel="1" x14ac:dyDescent="0.2">
      <c r="A160" s="157"/>
      <c r="B160" s="158"/>
      <c r="C160" s="251" t="s">
        <v>315</v>
      </c>
      <c r="D160" s="252"/>
      <c r="E160" s="252"/>
      <c r="F160" s="252"/>
      <c r="G160" s="252"/>
      <c r="H160" s="159"/>
      <c r="I160" s="159"/>
      <c r="J160" s="159"/>
      <c r="K160" s="159"/>
      <c r="L160" s="159"/>
      <c r="M160" s="159"/>
      <c r="N160" s="159"/>
      <c r="O160" s="159"/>
      <c r="P160" s="159"/>
      <c r="Q160" s="159"/>
      <c r="R160" s="159"/>
      <c r="S160" s="159"/>
      <c r="T160" s="159"/>
      <c r="U160" s="159"/>
      <c r="V160" s="159"/>
      <c r="W160" s="159"/>
      <c r="X160" s="159"/>
      <c r="Y160" s="150"/>
      <c r="Z160" s="150"/>
      <c r="AA160" s="150"/>
      <c r="AB160" s="150"/>
      <c r="AC160" s="150"/>
      <c r="AD160" s="150"/>
      <c r="AE160" s="150"/>
      <c r="AF160" s="150"/>
      <c r="AG160" s="150" t="s">
        <v>130</v>
      </c>
      <c r="AH160" s="150"/>
      <c r="AI160" s="150"/>
      <c r="AJ160" s="150"/>
      <c r="AK160" s="150"/>
      <c r="AL160" s="150"/>
      <c r="AM160" s="150"/>
      <c r="AN160" s="150"/>
      <c r="AO160" s="150"/>
      <c r="AP160" s="150"/>
      <c r="AQ160" s="150"/>
      <c r="AR160" s="150"/>
      <c r="AS160" s="150"/>
      <c r="AT160" s="150"/>
      <c r="AU160" s="150"/>
      <c r="AV160" s="150"/>
      <c r="AW160" s="150"/>
      <c r="AX160" s="150"/>
      <c r="AY160" s="150"/>
      <c r="AZ160" s="150"/>
      <c r="BA160" s="150"/>
      <c r="BB160" s="150"/>
      <c r="BC160" s="150"/>
      <c r="BD160" s="150"/>
      <c r="BE160" s="150"/>
      <c r="BF160" s="150"/>
      <c r="BG160" s="150"/>
      <c r="BH160" s="150"/>
    </row>
    <row r="161" spans="1:60" outlineLevel="1" x14ac:dyDescent="0.2">
      <c r="A161" s="157"/>
      <c r="B161" s="158"/>
      <c r="C161" s="187" t="s">
        <v>316</v>
      </c>
      <c r="D161" s="160"/>
      <c r="E161" s="161"/>
      <c r="F161" s="159"/>
      <c r="G161" s="159"/>
      <c r="H161" s="159"/>
      <c r="I161" s="159"/>
      <c r="J161" s="159"/>
      <c r="K161" s="159"/>
      <c r="L161" s="159"/>
      <c r="M161" s="159"/>
      <c r="N161" s="159"/>
      <c r="O161" s="159"/>
      <c r="P161" s="159"/>
      <c r="Q161" s="159"/>
      <c r="R161" s="159"/>
      <c r="S161" s="159"/>
      <c r="T161" s="159"/>
      <c r="U161" s="159"/>
      <c r="V161" s="159"/>
      <c r="W161" s="159"/>
      <c r="X161" s="159"/>
      <c r="Y161" s="150"/>
      <c r="Z161" s="150"/>
      <c r="AA161" s="150"/>
      <c r="AB161" s="150"/>
      <c r="AC161" s="150"/>
      <c r="AD161" s="150"/>
      <c r="AE161" s="150"/>
      <c r="AF161" s="150"/>
      <c r="AG161" s="150" t="s">
        <v>132</v>
      </c>
      <c r="AH161" s="150">
        <v>0</v>
      </c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  <c r="BG161" s="150"/>
      <c r="BH161" s="150"/>
    </row>
    <row r="162" spans="1:60" outlineLevel="1" x14ac:dyDescent="0.2">
      <c r="A162" s="157"/>
      <c r="B162" s="158"/>
      <c r="C162" s="187" t="s">
        <v>317</v>
      </c>
      <c r="D162" s="160"/>
      <c r="E162" s="161">
        <v>0.376</v>
      </c>
      <c r="F162" s="159"/>
      <c r="G162" s="159"/>
      <c r="H162" s="159"/>
      <c r="I162" s="159"/>
      <c r="J162" s="159"/>
      <c r="K162" s="159"/>
      <c r="L162" s="159"/>
      <c r="M162" s="159"/>
      <c r="N162" s="159"/>
      <c r="O162" s="159"/>
      <c r="P162" s="159"/>
      <c r="Q162" s="159"/>
      <c r="R162" s="159"/>
      <c r="S162" s="159"/>
      <c r="T162" s="159"/>
      <c r="U162" s="159"/>
      <c r="V162" s="159"/>
      <c r="W162" s="159"/>
      <c r="X162" s="159"/>
      <c r="Y162" s="150"/>
      <c r="Z162" s="150"/>
      <c r="AA162" s="150"/>
      <c r="AB162" s="150"/>
      <c r="AC162" s="150"/>
      <c r="AD162" s="150"/>
      <c r="AE162" s="150"/>
      <c r="AF162" s="150"/>
      <c r="AG162" s="150" t="s">
        <v>132</v>
      </c>
      <c r="AH162" s="150">
        <v>0</v>
      </c>
      <c r="AI162" s="150"/>
      <c r="AJ162" s="150"/>
      <c r="AK162" s="150"/>
      <c r="AL162" s="150"/>
      <c r="AM162" s="150"/>
      <c r="AN162" s="150"/>
      <c r="AO162" s="150"/>
      <c r="AP162" s="150"/>
      <c r="AQ162" s="150"/>
      <c r="AR162" s="150"/>
      <c r="AS162" s="150"/>
      <c r="AT162" s="150"/>
      <c r="AU162" s="150"/>
      <c r="AV162" s="150"/>
      <c r="AW162" s="150"/>
      <c r="AX162" s="150"/>
      <c r="AY162" s="150"/>
      <c r="AZ162" s="150"/>
      <c r="BA162" s="150"/>
      <c r="BB162" s="150"/>
      <c r="BC162" s="150"/>
      <c r="BD162" s="150"/>
      <c r="BE162" s="150"/>
      <c r="BF162" s="150"/>
      <c r="BG162" s="150"/>
      <c r="BH162" s="150"/>
    </row>
    <row r="163" spans="1:60" outlineLevel="1" x14ac:dyDescent="0.2">
      <c r="A163" s="157"/>
      <c r="B163" s="158"/>
      <c r="C163" s="187" t="s">
        <v>318</v>
      </c>
      <c r="D163" s="160"/>
      <c r="E163" s="161">
        <v>0.56000000000000005</v>
      </c>
      <c r="F163" s="159"/>
      <c r="G163" s="159"/>
      <c r="H163" s="159"/>
      <c r="I163" s="159"/>
      <c r="J163" s="159"/>
      <c r="K163" s="159"/>
      <c r="L163" s="159"/>
      <c r="M163" s="159"/>
      <c r="N163" s="159"/>
      <c r="O163" s="159"/>
      <c r="P163" s="159"/>
      <c r="Q163" s="159"/>
      <c r="R163" s="159"/>
      <c r="S163" s="159"/>
      <c r="T163" s="159"/>
      <c r="U163" s="159"/>
      <c r="V163" s="159"/>
      <c r="W163" s="159"/>
      <c r="X163" s="159"/>
      <c r="Y163" s="150"/>
      <c r="Z163" s="150"/>
      <c r="AA163" s="150"/>
      <c r="AB163" s="150"/>
      <c r="AC163" s="150"/>
      <c r="AD163" s="150"/>
      <c r="AE163" s="150"/>
      <c r="AF163" s="150"/>
      <c r="AG163" s="150" t="s">
        <v>132</v>
      </c>
      <c r="AH163" s="150">
        <v>0</v>
      </c>
      <c r="AI163" s="150"/>
      <c r="AJ163" s="150"/>
      <c r="AK163" s="150"/>
      <c r="AL163" s="150"/>
      <c r="AM163" s="150"/>
      <c r="AN163" s="150"/>
      <c r="AO163" s="150"/>
      <c r="AP163" s="150"/>
      <c r="AQ163" s="150"/>
      <c r="AR163" s="150"/>
      <c r="AS163" s="150"/>
      <c r="AT163" s="150"/>
      <c r="AU163" s="150"/>
      <c r="AV163" s="150"/>
      <c r="AW163" s="150"/>
      <c r="AX163" s="150"/>
      <c r="AY163" s="150"/>
      <c r="AZ163" s="150"/>
      <c r="BA163" s="150"/>
      <c r="BB163" s="150"/>
      <c r="BC163" s="150"/>
      <c r="BD163" s="150"/>
      <c r="BE163" s="150"/>
      <c r="BF163" s="150"/>
      <c r="BG163" s="150"/>
      <c r="BH163" s="150"/>
    </row>
    <row r="164" spans="1:60" outlineLevel="1" x14ac:dyDescent="0.2">
      <c r="A164" s="157"/>
      <c r="B164" s="158"/>
      <c r="C164" s="187" t="s">
        <v>319</v>
      </c>
      <c r="D164" s="160"/>
      <c r="E164" s="161">
        <v>0.376</v>
      </c>
      <c r="F164" s="159"/>
      <c r="G164" s="159"/>
      <c r="H164" s="159"/>
      <c r="I164" s="159"/>
      <c r="J164" s="159"/>
      <c r="K164" s="159"/>
      <c r="L164" s="159"/>
      <c r="M164" s="159"/>
      <c r="N164" s="159"/>
      <c r="O164" s="159"/>
      <c r="P164" s="159"/>
      <c r="Q164" s="159"/>
      <c r="R164" s="159"/>
      <c r="S164" s="159"/>
      <c r="T164" s="159"/>
      <c r="U164" s="159"/>
      <c r="V164" s="159"/>
      <c r="W164" s="159"/>
      <c r="X164" s="159"/>
      <c r="Y164" s="150"/>
      <c r="Z164" s="150"/>
      <c r="AA164" s="150"/>
      <c r="AB164" s="150"/>
      <c r="AC164" s="150"/>
      <c r="AD164" s="150"/>
      <c r="AE164" s="150"/>
      <c r="AF164" s="150"/>
      <c r="AG164" s="150" t="s">
        <v>132</v>
      </c>
      <c r="AH164" s="150">
        <v>0</v>
      </c>
      <c r="AI164" s="150"/>
      <c r="AJ164" s="150"/>
      <c r="AK164" s="150"/>
      <c r="AL164" s="150"/>
      <c r="AM164" s="150"/>
      <c r="AN164" s="150"/>
      <c r="AO164" s="150"/>
      <c r="AP164" s="150"/>
      <c r="AQ164" s="150"/>
      <c r="AR164" s="150"/>
      <c r="AS164" s="150"/>
      <c r="AT164" s="150"/>
      <c r="AU164" s="150"/>
      <c r="AV164" s="150"/>
      <c r="AW164" s="150"/>
      <c r="AX164" s="150"/>
      <c r="AY164" s="150"/>
      <c r="AZ164" s="150"/>
      <c r="BA164" s="150"/>
      <c r="BB164" s="150"/>
      <c r="BC164" s="150"/>
      <c r="BD164" s="150"/>
      <c r="BE164" s="150"/>
      <c r="BF164" s="150"/>
      <c r="BG164" s="150"/>
      <c r="BH164" s="150"/>
    </row>
    <row r="165" spans="1:60" ht="22.5" outlineLevel="1" x14ac:dyDescent="0.2">
      <c r="A165" s="169">
        <v>42</v>
      </c>
      <c r="B165" s="170" t="s">
        <v>320</v>
      </c>
      <c r="C165" s="186" t="s">
        <v>321</v>
      </c>
      <c r="D165" s="171" t="s">
        <v>300</v>
      </c>
      <c r="E165" s="172">
        <v>3</v>
      </c>
      <c r="F165" s="173"/>
      <c r="G165" s="174">
        <f>ROUND(E165*F165,2)</f>
        <v>0</v>
      </c>
      <c r="H165" s="173"/>
      <c r="I165" s="174">
        <f>ROUND(E165*H165,2)</f>
        <v>0</v>
      </c>
      <c r="J165" s="173"/>
      <c r="K165" s="174">
        <f>ROUND(E165*J165,2)</f>
        <v>0</v>
      </c>
      <c r="L165" s="174">
        <v>15</v>
      </c>
      <c r="M165" s="174">
        <f>G165*(1+L165/100)</f>
        <v>0</v>
      </c>
      <c r="N165" s="174">
        <v>6.6E-3</v>
      </c>
      <c r="O165" s="174">
        <f>ROUND(E165*N165,2)</f>
        <v>0.02</v>
      </c>
      <c r="P165" s="174">
        <v>0</v>
      </c>
      <c r="Q165" s="174">
        <f>ROUND(E165*P165,2)</f>
        <v>0</v>
      </c>
      <c r="R165" s="174" t="s">
        <v>289</v>
      </c>
      <c r="S165" s="174" t="s">
        <v>125</v>
      </c>
      <c r="T165" s="175" t="s">
        <v>126</v>
      </c>
      <c r="U165" s="159">
        <v>0.56000000000000005</v>
      </c>
      <c r="V165" s="159">
        <f>ROUND(E165*U165,2)</f>
        <v>1.68</v>
      </c>
      <c r="W165" s="159"/>
      <c r="X165" s="159" t="s">
        <v>127</v>
      </c>
      <c r="Y165" s="150"/>
      <c r="Z165" s="150"/>
      <c r="AA165" s="150"/>
      <c r="AB165" s="150"/>
      <c r="AC165" s="150"/>
      <c r="AD165" s="150"/>
      <c r="AE165" s="150"/>
      <c r="AF165" s="150"/>
      <c r="AG165" s="150" t="s">
        <v>128</v>
      </c>
      <c r="AH165" s="150"/>
      <c r="AI165" s="150"/>
      <c r="AJ165" s="150"/>
      <c r="AK165" s="150"/>
      <c r="AL165" s="150"/>
      <c r="AM165" s="150"/>
      <c r="AN165" s="150"/>
      <c r="AO165" s="150"/>
      <c r="AP165" s="150"/>
      <c r="AQ165" s="150"/>
      <c r="AR165" s="150"/>
      <c r="AS165" s="150"/>
      <c r="AT165" s="150"/>
      <c r="AU165" s="150"/>
      <c r="AV165" s="150"/>
      <c r="AW165" s="150"/>
      <c r="AX165" s="150"/>
      <c r="AY165" s="150"/>
      <c r="AZ165" s="150"/>
      <c r="BA165" s="150"/>
      <c r="BB165" s="150"/>
      <c r="BC165" s="150"/>
      <c r="BD165" s="150"/>
      <c r="BE165" s="150"/>
      <c r="BF165" s="150"/>
      <c r="BG165" s="150"/>
      <c r="BH165" s="150"/>
    </row>
    <row r="166" spans="1:60" outlineLevel="1" x14ac:dyDescent="0.2">
      <c r="A166" s="157"/>
      <c r="B166" s="158"/>
      <c r="C166" s="187" t="s">
        <v>322</v>
      </c>
      <c r="D166" s="160"/>
      <c r="E166" s="161">
        <v>3</v>
      </c>
      <c r="F166" s="159"/>
      <c r="G166" s="159"/>
      <c r="H166" s="159"/>
      <c r="I166" s="159"/>
      <c r="J166" s="159"/>
      <c r="K166" s="159"/>
      <c r="L166" s="159"/>
      <c r="M166" s="159"/>
      <c r="N166" s="159"/>
      <c r="O166" s="159"/>
      <c r="P166" s="159"/>
      <c r="Q166" s="159"/>
      <c r="R166" s="159"/>
      <c r="S166" s="159"/>
      <c r="T166" s="159"/>
      <c r="U166" s="159"/>
      <c r="V166" s="159"/>
      <c r="W166" s="159"/>
      <c r="X166" s="159"/>
      <c r="Y166" s="150"/>
      <c r="Z166" s="150"/>
      <c r="AA166" s="150"/>
      <c r="AB166" s="150"/>
      <c r="AC166" s="150"/>
      <c r="AD166" s="150"/>
      <c r="AE166" s="150"/>
      <c r="AF166" s="150"/>
      <c r="AG166" s="150" t="s">
        <v>132</v>
      </c>
      <c r="AH166" s="150">
        <v>0</v>
      </c>
      <c r="AI166" s="150"/>
      <c r="AJ166" s="150"/>
      <c r="AK166" s="150"/>
      <c r="AL166" s="150"/>
      <c r="AM166" s="150"/>
      <c r="AN166" s="150"/>
      <c r="AO166" s="150"/>
      <c r="AP166" s="150"/>
      <c r="AQ166" s="150"/>
      <c r="AR166" s="150"/>
      <c r="AS166" s="150"/>
      <c r="AT166" s="150"/>
      <c r="AU166" s="150"/>
      <c r="AV166" s="150"/>
      <c r="AW166" s="150"/>
      <c r="AX166" s="150"/>
      <c r="AY166" s="150"/>
      <c r="AZ166" s="150"/>
      <c r="BA166" s="150"/>
      <c r="BB166" s="150"/>
      <c r="BC166" s="150"/>
      <c r="BD166" s="150"/>
      <c r="BE166" s="150"/>
      <c r="BF166" s="150"/>
      <c r="BG166" s="150"/>
      <c r="BH166" s="150"/>
    </row>
    <row r="167" spans="1:60" ht="22.5" outlineLevel="1" x14ac:dyDescent="0.2">
      <c r="A167" s="169">
        <v>43</v>
      </c>
      <c r="B167" s="170" t="s">
        <v>323</v>
      </c>
      <c r="C167" s="186" t="s">
        <v>324</v>
      </c>
      <c r="D167" s="171" t="s">
        <v>300</v>
      </c>
      <c r="E167" s="172">
        <v>3.03</v>
      </c>
      <c r="F167" s="173"/>
      <c r="G167" s="174">
        <f>ROUND(E167*F167,2)</f>
        <v>0</v>
      </c>
      <c r="H167" s="173"/>
      <c r="I167" s="174">
        <f>ROUND(E167*H167,2)</f>
        <v>0</v>
      </c>
      <c r="J167" s="173"/>
      <c r="K167" s="174">
        <f>ROUND(E167*J167,2)</f>
        <v>0</v>
      </c>
      <c r="L167" s="174">
        <v>15</v>
      </c>
      <c r="M167" s="174">
        <f>G167*(1+L167/100)</f>
        <v>0</v>
      </c>
      <c r="N167" s="174">
        <v>6.8000000000000005E-2</v>
      </c>
      <c r="O167" s="174">
        <f>ROUND(E167*N167,2)</f>
        <v>0.21</v>
      </c>
      <c r="P167" s="174">
        <v>0</v>
      </c>
      <c r="Q167" s="174">
        <f>ROUND(E167*P167,2)</f>
        <v>0</v>
      </c>
      <c r="R167" s="174" t="s">
        <v>194</v>
      </c>
      <c r="S167" s="174" t="s">
        <v>125</v>
      </c>
      <c r="T167" s="175" t="s">
        <v>126</v>
      </c>
      <c r="U167" s="159">
        <v>0</v>
      </c>
      <c r="V167" s="159">
        <f>ROUND(E167*U167,2)</f>
        <v>0</v>
      </c>
      <c r="W167" s="159"/>
      <c r="X167" s="159" t="s">
        <v>195</v>
      </c>
      <c r="Y167" s="150"/>
      <c r="Z167" s="150"/>
      <c r="AA167" s="150"/>
      <c r="AB167" s="150"/>
      <c r="AC167" s="150"/>
      <c r="AD167" s="150"/>
      <c r="AE167" s="150"/>
      <c r="AF167" s="150"/>
      <c r="AG167" s="150" t="s">
        <v>196</v>
      </c>
      <c r="AH167" s="150"/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  <c r="BG167" s="150"/>
      <c r="BH167" s="150"/>
    </row>
    <row r="168" spans="1:60" outlineLevel="1" x14ac:dyDescent="0.2">
      <c r="A168" s="157"/>
      <c r="B168" s="158"/>
      <c r="C168" s="187" t="s">
        <v>325</v>
      </c>
      <c r="D168" s="160"/>
      <c r="E168" s="161">
        <v>3.03</v>
      </c>
      <c r="F168" s="159"/>
      <c r="G168" s="159"/>
      <c r="H168" s="159"/>
      <c r="I168" s="159"/>
      <c r="J168" s="159"/>
      <c r="K168" s="159"/>
      <c r="L168" s="159"/>
      <c r="M168" s="159"/>
      <c r="N168" s="159"/>
      <c r="O168" s="159"/>
      <c r="P168" s="159"/>
      <c r="Q168" s="159"/>
      <c r="R168" s="159"/>
      <c r="S168" s="159"/>
      <c r="T168" s="159"/>
      <c r="U168" s="159"/>
      <c r="V168" s="159"/>
      <c r="W168" s="159"/>
      <c r="X168" s="159"/>
      <c r="Y168" s="150"/>
      <c r="Z168" s="150"/>
      <c r="AA168" s="150"/>
      <c r="AB168" s="150"/>
      <c r="AC168" s="150"/>
      <c r="AD168" s="150"/>
      <c r="AE168" s="150"/>
      <c r="AF168" s="150"/>
      <c r="AG168" s="150" t="s">
        <v>132</v>
      </c>
      <c r="AH168" s="150">
        <v>5</v>
      </c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  <c r="BG168" s="150"/>
      <c r="BH168" s="150"/>
    </row>
    <row r="169" spans="1:60" x14ac:dyDescent="0.2">
      <c r="A169" s="163" t="s">
        <v>119</v>
      </c>
      <c r="B169" s="164" t="s">
        <v>73</v>
      </c>
      <c r="C169" s="185" t="s">
        <v>74</v>
      </c>
      <c r="D169" s="165"/>
      <c r="E169" s="166"/>
      <c r="F169" s="167"/>
      <c r="G169" s="167">
        <f>SUMIF(AG170:AG172,"&lt;&gt;NOR",G170:G172)</f>
        <v>0</v>
      </c>
      <c r="H169" s="167"/>
      <c r="I169" s="167">
        <f>SUM(I170:I172)</f>
        <v>0</v>
      </c>
      <c r="J169" s="167"/>
      <c r="K169" s="167">
        <f>SUM(K170:K172)</f>
        <v>0</v>
      </c>
      <c r="L169" s="167"/>
      <c r="M169" s="167">
        <f>SUM(M170:M172)</f>
        <v>0</v>
      </c>
      <c r="N169" s="167"/>
      <c r="O169" s="167">
        <f>SUM(O170:O172)</f>
        <v>18.670000000000002</v>
      </c>
      <c r="P169" s="167"/>
      <c r="Q169" s="167">
        <f>SUM(Q170:Q172)</f>
        <v>0</v>
      </c>
      <c r="R169" s="167"/>
      <c r="S169" s="167"/>
      <c r="T169" s="168"/>
      <c r="U169" s="162"/>
      <c r="V169" s="162">
        <f>SUM(V170:V172)</f>
        <v>1.28</v>
      </c>
      <c r="W169" s="162"/>
      <c r="X169" s="162"/>
      <c r="AG169" t="s">
        <v>120</v>
      </c>
    </row>
    <row r="170" spans="1:60" ht="22.5" outlineLevel="1" x14ac:dyDescent="0.2">
      <c r="A170" s="169">
        <v>44</v>
      </c>
      <c r="B170" s="170" t="s">
        <v>326</v>
      </c>
      <c r="C170" s="186" t="s">
        <v>327</v>
      </c>
      <c r="D170" s="171" t="s">
        <v>155</v>
      </c>
      <c r="E170" s="172">
        <v>49.4</v>
      </c>
      <c r="F170" s="173"/>
      <c r="G170" s="174">
        <f>ROUND(E170*F170,2)</f>
        <v>0</v>
      </c>
      <c r="H170" s="173"/>
      <c r="I170" s="174">
        <f>ROUND(E170*H170,2)</f>
        <v>0</v>
      </c>
      <c r="J170" s="173"/>
      <c r="K170" s="174">
        <f>ROUND(E170*J170,2)</f>
        <v>0</v>
      </c>
      <c r="L170" s="174">
        <v>15</v>
      </c>
      <c r="M170" s="174">
        <f>G170*(1+L170/100)</f>
        <v>0</v>
      </c>
      <c r="N170" s="174">
        <v>0.378</v>
      </c>
      <c r="O170" s="174">
        <f>ROUND(E170*N170,2)</f>
        <v>18.670000000000002</v>
      </c>
      <c r="P170" s="174">
        <v>0</v>
      </c>
      <c r="Q170" s="174">
        <f>ROUND(E170*P170,2)</f>
        <v>0</v>
      </c>
      <c r="R170" s="174" t="s">
        <v>214</v>
      </c>
      <c r="S170" s="174" t="s">
        <v>125</v>
      </c>
      <c r="T170" s="175" t="s">
        <v>126</v>
      </c>
      <c r="U170" s="159">
        <v>2.5999999999999999E-2</v>
      </c>
      <c r="V170" s="159">
        <f>ROUND(E170*U170,2)</f>
        <v>1.28</v>
      </c>
      <c r="W170" s="159"/>
      <c r="X170" s="159" t="s">
        <v>127</v>
      </c>
      <c r="Y170" s="150"/>
      <c r="Z170" s="150"/>
      <c r="AA170" s="150"/>
      <c r="AB170" s="150"/>
      <c r="AC170" s="150"/>
      <c r="AD170" s="150"/>
      <c r="AE170" s="150"/>
      <c r="AF170" s="150"/>
      <c r="AG170" s="150" t="s">
        <v>128</v>
      </c>
      <c r="AH170" s="150"/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  <c r="BG170" s="150"/>
      <c r="BH170" s="150"/>
    </row>
    <row r="171" spans="1:60" outlineLevel="1" x14ac:dyDescent="0.2">
      <c r="A171" s="157"/>
      <c r="B171" s="158"/>
      <c r="C171" s="187" t="s">
        <v>328</v>
      </c>
      <c r="D171" s="160"/>
      <c r="E171" s="161"/>
      <c r="F171" s="159"/>
      <c r="G171" s="159"/>
      <c r="H171" s="159"/>
      <c r="I171" s="159"/>
      <c r="J171" s="159"/>
      <c r="K171" s="159"/>
      <c r="L171" s="159"/>
      <c r="M171" s="159"/>
      <c r="N171" s="159"/>
      <c r="O171" s="159"/>
      <c r="P171" s="159"/>
      <c r="Q171" s="159"/>
      <c r="R171" s="159"/>
      <c r="S171" s="159"/>
      <c r="T171" s="159"/>
      <c r="U171" s="159"/>
      <c r="V171" s="159"/>
      <c r="W171" s="159"/>
      <c r="X171" s="159"/>
      <c r="Y171" s="150"/>
      <c r="Z171" s="150"/>
      <c r="AA171" s="150"/>
      <c r="AB171" s="150"/>
      <c r="AC171" s="150"/>
      <c r="AD171" s="150"/>
      <c r="AE171" s="150"/>
      <c r="AF171" s="150"/>
      <c r="AG171" s="150" t="s">
        <v>132</v>
      </c>
      <c r="AH171" s="150">
        <v>0</v>
      </c>
      <c r="AI171" s="150"/>
      <c r="AJ171" s="150"/>
      <c r="AK171" s="150"/>
      <c r="AL171" s="150"/>
      <c r="AM171" s="150"/>
      <c r="AN171" s="150"/>
      <c r="AO171" s="150"/>
      <c r="AP171" s="150"/>
      <c r="AQ171" s="150"/>
      <c r="AR171" s="150"/>
      <c r="AS171" s="150"/>
      <c r="AT171" s="150"/>
      <c r="AU171" s="150"/>
      <c r="AV171" s="150"/>
      <c r="AW171" s="150"/>
      <c r="AX171" s="150"/>
      <c r="AY171" s="150"/>
      <c r="AZ171" s="150"/>
      <c r="BA171" s="150"/>
      <c r="BB171" s="150"/>
      <c r="BC171" s="150"/>
      <c r="BD171" s="150"/>
      <c r="BE171" s="150"/>
      <c r="BF171" s="150"/>
      <c r="BG171" s="150"/>
      <c r="BH171" s="150"/>
    </row>
    <row r="172" spans="1:60" outlineLevel="1" x14ac:dyDescent="0.2">
      <c r="A172" s="157"/>
      <c r="B172" s="158"/>
      <c r="C172" s="187" t="s">
        <v>241</v>
      </c>
      <c r="D172" s="160"/>
      <c r="E172" s="161">
        <v>49.4</v>
      </c>
      <c r="F172" s="159"/>
      <c r="G172" s="159"/>
      <c r="H172" s="159"/>
      <c r="I172" s="159"/>
      <c r="J172" s="159"/>
      <c r="K172" s="159"/>
      <c r="L172" s="159"/>
      <c r="M172" s="159"/>
      <c r="N172" s="159"/>
      <c r="O172" s="159"/>
      <c r="P172" s="159"/>
      <c r="Q172" s="159"/>
      <c r="R172" s="159"/>
      <c r="S172" s="159"/>
      <c r="T172" s="159"/>
      <c r="U172" s="159"/>
      <c r="V172" s="159"/>
      <c r="W172" s="159"/>
      <c r="X172" s="159"/>
      <c r="Y172" s="150"/>
      <c r="Z172" s="150"/>
      <c r="AA172" s="150"/>
      <c r="AB172" s="150"/>
      <c r="AC172" s="150"/>
      <c r="AD172" s="150"/>
      <c r="AE172" s="150"/>
      <c r="AF172" s="150"/>
      <c r="AG172" s="150" t="s">
        <v>132</v>
      </c>
      <c r="AH172" s="150">
        <v>5</v>
      </c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  <c r="BG172" s="150"/>
      <c r="BH172" s="150"/>
    </row>
    <row r="173" spans="1:60" x14ac:dyDescent="0.2">
      <c r="A173" s="163" t="s">
        <v>119</v>
      </c>
      <c r="B173" s="164" t="s">
        <v>75</v>
      </c>
      <c r="C173" s="185" t="s">
        <v>76</v>
      </c>
      <c r="D173" s="165"/>
      <c r="E173" s="166"/>
      <c r="F173" s="167"/>
      <c r="G173" s="167">
        <f>SUMIF(AG174:AG177,"&lt;&gt;NOR",G174:G177)</f>
        <v>0</v>
      </c>
      <c r="H173" s="167"/>
      <c r="I173" s="167">
        <f>SUM(I174:I177)</f>
        <v>0</v>
      </c>
      <c r="J173" s="167"/>
      <c r="K173" s="167">
        <f>SUM(K174:K177)</f>
        <v>0</v>
      </c>
      <c r="L173" s="167"/>
      <c r="M173" s="167">
        <f>SUM(M174:M177)</f>
        <v>0</v>
      </c>
      <c r="N173" s="167"/>
      <c r="O173" s="167">
        <f>SUM(O174:O177)</f>
        <v>3.65</v>
      </c>
      <c r="P173" s="167"/>
      <c r="Q173" s="167">
        <f>SUM(Q174:Q177)</f>
        <v>0</v>
      </c>
      <c r="R173" s="167"/>
      <c r="S173" s="167"/>
      <c r="T173" s="168"/>
      <c r="U173" s="162"/>
      <c r="V173" s="162">
        <f>SUM(V174:V177)</f>
        <v>22.33</v>
      </c>
      <c r="W173" s="162"/>
      <c r="X173" s="162"/>
      <c r="AG173" t="s">
        <v>120</v>
      </c>
    </row>
    <row r="174" spans="1:60" outlineLevel="1" x14ac:dyDescent="0.2">
      <c r="A174" s="169">
        <v>45</v>
      </c>
      <c r="B174" s="170" t="s">
        <v>329</v>
      </c>
      <c r="C174" s="186" t="s">
        <v>330</v>
      </c>
      <c r="D174" s="171" t="s">
        <v>155</v>
      </c>
      <c r="E174" s="172">
        <v>49.4</v>
      </c>
      <c r="F174" s="173"/>
      <c r="G174" s="174">
        <f>ROUND(E174*F174,2)</f>
        <v>0</v>
      </c>
      <c r="H174" s="173"/>
      <c r="I174" s="174">
        <f>ROUND(E174*H174,2)</f>
        <v>0</v>
      </c>
      <c r="J174" s="173"/>
      <c r="K174" s="174">
        <f>ROUND(E174*J174,2)</f>
        <v>0</v>
      </c>
      <c r="L174" s="174">
        <v>15</v>
      </c>
      <c r="M174" s="174">
        <f>G174*(1+L174/100)</f>
        <v>0</v>
      </c>
      <c r="N174" s="174">
        <v>7.3899999999999993E-2</v>
      </c>
      <c r="O174" s="174">
        <f>ROUND(E174*N174,2)</f>
        <v>3.65</v>
      </c>
      <c r="P174" s="174">
        <v>0</v>
      </c>
      <c r="Q174" s="174">
        <f>ROUND(E174*P174,2)</f>
        <v>0</v>
      </c>
      <c r="R174" s="174" t="s">
        <v>214</v>
      </c>
      <c r="S174" s="174" t="s">
        <v>125</v>
      </c>
      <c r="T174" s="175" t="s">
        <v>126</v>
      </c>
      <c r="U174" s="159">
        <v>0.45200000000000001</v>
      </c>
      <c r="V174" s="159">
        <f>ROUND(E174*U174,2)</f>
        <v>22.33</v>
      </c>
      <c r="W174" s="159"/>
      <c r="X174" s="159" t="s">
        <v>127</v>
      </c>
      <c r="Y174" s="150"/>
      <c r="Z174" s="150"/>
      <c r="AA174" s="150"/>
      <c r="AB174" s="150"/>
      <c r="AC174" s="150"/>
      <c r="AD174" s="150"/>
      <c r="AE174" s="150"/>
      <c r="AF174" s="150"/>
      <c r="AG174" s="150" t="s">
        <v>128</v>
      </c>
      <c r="AH174" s="150"/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  <c r="BH174" s="150"/>
    </row>
    <row r="175" spans="1:60" ht="22.5" outlineLevel="1" x14ac:dyDescent="0.2">
      <c r="A175" s="157"/>
      <c r="B175" s="158"/>
      <c r="C175" s="251" t="s">
        <v>331</v>
      </c>
      <c r="D175" s="252"/>
      <c r="E175" s="252"/>
      <c r="F175" s="252"/>
      <c r="G175" s="252"/>
      <c r="H175" s="159"/>
      <c r="I175" s="159"/>
      <c r="J175" s="159"/>
      <c r="K175" s="159"/>
      <c r="L175" s="159"/>
      <c r="M175" s="159"/>
      <c r="N175" s="159"/>
      <c r="O175" s="159"/>
      <c r="P175" s="159"/>
      <c r="Q175" s="159"/>
      <c r="R175" s="159"/>
      <c r="S175" s="159"/>
      <c r="T175" s="159"/>
      <c r="U175" s="159"/>
      <c r="V175" s="159"/>
      <c r="W175" s="159"/>
      <c r="X175" s="159"/>
      <c r="Y175" s="150"/>
      <c r="Z175" s="150"/>
      <c r="AA175" s="150"/>
      <c r="AB175" s="150"/>
      <c r="AC175" s="150"/>
      <c r="AD175" s="150"/>
      <c r="AE175" s="150"/>
      <c r="AF175" s="150"/>
      <c r="AG175" s="150" t="s">
        <v>130</v>
      </c>
      <c r="AH175" s="150"/>
      <c r="AI175" s="150"/>
      <c r="AJ175" s="150"/>
      <c r="AK175" s="150"/>
      <c r="AL175" s="150"/>
      <c r="AM175" s="150"/>
      <c r="AN175" s="150"/>
      <c r="AO175" s="150"/>
      <c r="AP175" s="150"/>
      <c r="AQ175" s="150"/>
      <c r="AR175" s="150"/>
      <c r="AS175" s="150"/>
      <c r="AT175" s="150"/>
      <c r="AU175" s="150"/>
      <c r="AV175" s="150"/>
      <c r="AW175" s="150"/>
      <c r="AX175" s="150"/>
      <c r="AY175" s="150"/>
      <c r="AZ175" s="150"/>
      <c r="BA175" s="176" t="str">
        <f>C175</f>
        <v>s provedením lože z kameniva drceného, s vyplněním spár, s dvojitým hutněním a se smetením přebytečného materiálu na krajnici. S dodáním hmot pro lože a výplň spár.</v>
      </c>
      <c r="BB175" s="150"/>
      <c r="BC175" s="150"/>
      <c r="BD175" s="150"/>
      <c r="BE175" s="150"/>
      <c r="BF175" s="150"/>
      <c r="BG175" s="150"/>
      <c r="BH175" s="150"/>
    </row>
    <row r="176" spans="1:60" outlineLevel="1" x14ac:dyDescent="0.2">
      <c r="A176" s="157"/>
      <c r="B176" s="158"/>
      <c r="C176" s="187" t="s">
        <v>328</v>
      </c>
      <c r="D176" s="160"/>
      <c r="E176" s="161"/>
      <c r="F176" s="159"/>
      <c r="G176" s="159"/>
      <c r="H176" s="159"/>
      <c r="I176" s="159"/>
      <c r="J176" s="159"/>
      <c r="K176" s="159"/>
      <c r="L176" s="159"/>
      <c r="M176" s="159"/>
      <c r="N176" s="159"/>
      <c r="O176" s="159"/>
      <c r="P176" s="159"/>
      <c r="Q176" s="159"/>
      <c r="R176" s="159"/>
      <c r="S176" s="159"/>
      <c r="T176" s="159"/>
      <c r="U176" s="159"/>
      <c r="V176" s="159"/>
      <c r="W176" s="159"/>
      <c r="X176" s="159"/>
      <c r="Y176" s="150"/>
      <c r="Z176" s="150"/>
      <c r="AA176" s="150"/>
      <c r="AB176" s="150"/>
      <c r="AC176" s="150"/>
      <c r="AD176" s="150"/>
      <c r="AE176" s="150"/>
      <c r="AF176" s="150"/>
      <c r="AG176" s="150" t="s">
        <v>132</v>
      </c>
      <c r="AH176" s="150">
        <v>0</v>
      </c>
      <c r="AI176" s="150"/>
      <c r="AJ176" s="150"/>
      <c r="AK176" s="150"/>
      <c r="AL176" s="150"/>
      <c r="AM176" s="150"/>
      <c r="AN176" s="150"/>
      <c r="AO176" s="150"/>
      <c r="AP176" s="150"/>
      <c r="AQ176" s="150"/>
      <c r="AR176" s="150"/>
      <c r="AS176" s="150"/>
      <c r="AT176" s="150"/>
      <c r="AU176" s="150"/>
      <c r="AV176" s="150"/>
      <c r="AW176" s="150"/>
      <c r="AX176" s="150"/>
      <c r="AY176" s="150"/>
      <c r="AZ176" s="150"/>
      <c r="BA176" s="150"/>
      <c r="BB176" s="150"/>
      <c r="BC176" s="150"/>
      <c r="BD176" s="150"/>
      <c r="BE176" s="150"/>
      <c r="BF176" s="150"/>
      <c r="BG176" s="150"/>
      <c r="BH176" s="150"/>
    </row>
    <row r="177" spans="1:60" outlineLevel="1" x14ac:dyDescent="0.2">
      <c r="A177" s="157"/>
      <c r="B177" s="158"/>
      <c r="C177" s="187" t="s">
        <v>241</v>
      </c>
      <c r="D177" s="160"/>
      <c r="E177" s="161">
        <v>49.4</v>
      </c>
      <c r="F177" s="159"/>
      <c r="G177" s="159"/>
      <c r="H177" s="159"/>
      <c r="I177" s="159"/>
      <c r="J177" s="159"/>
      <c r="K177" s="159"/>
      <c r="L177" s="159"/>
      <c r="M177" s="159"/>
      <c r="N177" s="159"/>
      <c r="O177" s="159"/>
      <c r="P177" s="159"/>
      <c r="Q177" s="159"/>
      <c r="R177" s="159"/>
      <c r="S177" s="159"/>
      <c r="T177" s="159"/>
      <c r="U177" s="159"/>
      <c r="V177" s="159"/>
      <c r="W177" s="159"/>
      <c r="X177" s="159"/>
      <c r="Y177" s="150"/>
      <c r="Z177" s="150"/>
      <c r="AA177" s="150"/>
      <c r="AB177" s="150"/>
      <c r="AC177" s="150"/>
      <c r="AD177" s="150"/>
      <c r="AE177" s="150"/>
      <c r="AF177" s="150"/>
      <c r="AG177" s="150" t="s">
        <v>132</v>
      </c>
      <c r="AH177" s="150">
        <v>5</v>
      </c>
      <c r="AI177" s="150"/>
      <c r="AJ177" s="150"/>
      <c r="AK177" s="150"/>
      <c r="AL177" s="150"/>
      <c r="AM177" s="150"/>
      <c r="AN177" s="150"/>
      <c r="AO177" s="150"/>
      <c r="AP177" s="150"/>
      <c r="AQ177" s="150"/>
      <c r="AR177" s="150"/>
      <c r="AS177" s="150"/>
      <c r="AT177" s="150"/>
      <c r="AU177" s="150"/>
      <c r="AV177" s="150"/>
      <c r="AW177" s="150"/>
      <c r="AX177" s="150"/>
      <c r="AY177" s="150"/>
      <c r="AZ177" s="150"/>
      <c r="BA177" s="150"/>
      <c r="BB177" s="150"/>
      <c r="BC177" s="150"/>
      <c r="BD177" s="150"/>
      <c r="BE177" s="150"/>
      <c r="BF177" s="150"/>
      <c r="BG177" s="150"/>
      <c r="BH177" s="150"/>
    </row>
    <row r="178" spans="1:60" x14ac:dyDescent="0.2">
      <c r="A178" s="163" t="s">
        <v>119</v>
      </c>
      <c r="B178" s="164" t="s">
        <v>77</v>
      </c>
      <c r="C178" s="185" t="s">
        <v>78</v>
      </c>
      <c r="D178" s="165"/>
      <c r="E178" s="166"/>
      <c r="F178" s="167"/>
      <c r="G178" s="167">
        <f>SUMIF(AG179:AG188,"&lt;&gt;NOR",G179:G188)</f>
        <v>0</v>
      </c>
      <c r="H178" s="167"/>
      <c r="I178" s="167">
        <f>SUM(I179:I188)</f>
        <v>0</v>
      </c>
      <c r="J178" s="167"/>
      <c r="K178" s="167">
        <f>SUM(K179:K188)</f>
        <v>0</v>
      </c>
      <c r="L178" s="167"/>
      <c r="M178" s="167">
        <f>SUM(M179:M188)</f>
        <v>0</v>
      </c>
      <c r="N178" s="167"/>
      <c r="O178" s="167">
        <f>SUM(O179:O188)</f>
        <v>16.600000000000001</v>
      </c>
      <c r="P178" s="167"/>
      <c r="Q178" s="167">
        <f>SUM(Q179:Q188)</f>
        <v>0</v>
      </c>
      <c r="R178" s="167"/>
      <c r="S178" s="167"/>
      <c r="T178" s="168"/>
      <c r="U178" s="162"/>
      <c r="V178" s="162">
        <f>SUM(V179:V188)</f>
        <v>244.35</v>
      </c>
      <c r="W178" s="162"/>
      <c r="X178" s="162"/>
      <c r="AG178" t="s">
        <v>120</v>
      </c>
    </row>
    <row r="179" spans="1:60" outlineLevel="1" x14ac:dyDescent="0.2">
      <c r="A179" s="169">
        <v>46</v>
      </c>
      <c r="B179" s="170" t="s">
        <v>332</v>
      </c>
      <c r="C179" s="186" t="s">
        <v>333</v>
      </c>
      <c r="D179" s="171" t="s">
        <v>155</v>
      </c>
      <c r="E179" s="172">
        <v>375.37200000000001</v>
      </c>
      <c r="F179" s="173"/>
      <c r="G179" s="174">
        <f>ROUND(E179*F179,2)</f>
        <v>0</v>
      </c>
      <c r="H179" s="173"/>
      <c r="I179" s="174">
        <f>ROUND(E179*H179,2)</f>
        <v>0</v>
      </c>
      <c r="J179" s="173"/>
      <c r="K179" s="174">
        <f>ROUND(E179*J179,2)</f>
        <v>0</v>
      </c>
      <c r="L179" s="174">
        <v>15</v>
      </c>
      <c r="M179" s="174">
        <f>G179*(1+L179/100)</f>
        <v>0</v>
      </c>
      <c r="N179" s="174">
        <v>2.0000000000000002E-5</v>
      </c>
      <c r="O179" s="174">
        <f>ROUND(E179*N179,2)</f>
        <v>0.01</v>
      </c>
      <c r="P179" s="174">
        <v>0</v>
      </c>
      <c r="Q179" s="174">
        <f>ROUND(E179*P179,2)</f>
        <v>0</v>
      </c>
      <c r="R179" s="174"/>
      <c r="S179" s="174" t="s">
        <v>235</v>
      </c>
      <c r="T179" s="175" t="s">
        <v>126</v>
      </c>
      <c r="U179" s="159">
        <v>0.11</v>
      </c>
      <c r="V179" s="159">
        <f>ROUND(E179*U179,2)</f>
        <v>41.29</v>
      </c>
      <c r="W179" s="159"/>
      <c r="X179" s="159" t="s">
        <v>127</v>
      </c>
      <c r="Y179" s="150"/>
      <c r="Z179" s="150"/>
      <c r="AA179" s="150"/>
      <c r="AB179" s="150"/>
      <c r="AC179" s="150"/>
      <c r="AD179" s="150"/>
      <c r="AE179" s="150"/>
      <c r="AF179" s="150"/>
      <c r="AG179" s="150" t="s">
        <v>128</v>
      </c>
      <c r="AH179" s="150"/>
      <c r="AI179" s="150"/>
      <c r="AJ179" s="150"/>
      <c r="AK179" s="150"/>
      <c r="AL179" s="150"/>
      <c r="AM179" s="150"/>
      <c r="AN179" s="150"/>
      <c r="AO179" s="150"/>
      <c r="AP179" s="150"/>
      <c r="AQ179" s="150"/>
      <c r="AR179" s="150"/>
      <c r="AS179" s="150"/>
      <c r="AT179" s="150"/>
      <c r="AU179" s="150"/>
      <c r="AV179" s="150"/>
      <c r="AW179" s="150"/>
      <c r="AX179" s="150"/>
      <c r="AY179" s="150"/>
      <c r="AZ179" s="150"/>
      <c r="BA179" s="150"/>
      <c r="BB179" s="150"/>
      <c r="BC179" s="150"/>
      <c r="BD179" s="150"/>
      <c r="BE179" s="150"/>
      <c r="BF179" s="150"/>
      <c r="BG179" s="150"/>
      <c r="BH179" s="150"/>
    </row>
    <row r="180" spans="1:60" outlineLevel="1" x14ac:dyDescent="0.2">
      <c r="A180" s="157"/>
      <c r="B180" s="158"/>
      <c r="C180" s="187" t="s">
        <v>334</v>
      </c>
      <c r="D180" s="160"/>
      <c r="E180" s="161">
        <v>375.37200000000001</v>
      </c>
      <c r="F180" s="159"/>
      <c r="G180" s="159"/>
      <c r="H180" s="159"/>
      <c r="I180" s="159"/>
      <c r="J180" s="159"/>
      <c r="K180" s="159"/>
      <c r="L180" s="159"/>
      <c r="M180" s="159"/>
      <c r="N180" s="159"/>
      <c r="O180" s="159"/>
      <c r="P180" s="159"/>
      <c r="Q180" s="159"/>
      <c r="R180" s="159"/>
      <c r="S180" s="159"/>
      <c r="T180" s="159"/>
      <c r="U180" s="159"/>
      <c r="V180" s="159"/>
      <c r="W180" s="159"/>
      <c r="X180" s="159"/>
      <c r="Y180" s="150"/>
      <c r="Z180" s="150"/>
      <c r="AA180" s="150"/>
      <c r="AB180" s="150"/>
      <c r="AC180" s="150"/>
      <c r="AD180" s="150"/>
      <c r="AE180" s="150"/>
      <c r="AF180" s="150"/>
      <c r="AG180" s="150" t="s">
        <v>132</v>
      </c>
      <c r="AH180" s="150">
        <v>0</v>
      </c>
      <c r="AI180" s="150"/>
      <c r="AJ180" s="150"/>
      <c r="AK180" s="150"/>
      <c r="AL180" s="150"/>
      <c r="AM180" s="150"/>
      <c r="AN180" s="150"/>
      <c r="AO180" s="150"/>
      <c r="AP180" s="150"/>
      <c r="AQ180" s="150"/>
      <c r="AR180" s="150"/>
      <c r="AS180" s="150"/>
      <c r="AT180" s="150"/>
      <c r="AU180" s="150"/>
      <c r="AV180" s="150"/>
      <c r="AW180" s="150"/>
      <c r="AX180" s="150"/>
      <c r="AY180" s="150"/>
      <c r="AZ180" s="150"/>
      <c r="BA180" s="150"/>
      <c r="BB180" s="150"/>
      <c r="BC180" s="150"/>
      <c r="BD180" s="150"/>
      <c r="BE180" s="150"/>
      <c r="BF180" s="150"/>
      <c r="BG180" s="150"/>
      <c r="BH180" s="150"/>
    </row>
    <row r="181" spans="1:60" ht="22.5" outlineLevel="1" x14ac:dyDescent="0.2">
      <c r="A181" s="169">
        <v>47</v>
      </c>
      <c r="B181" s="170" t="s">
        <v>335</v>
      </c>
      <c r="C181" s="186" t="s">
        <v>336</v>
      </c>
      <c r="D181" s="171" t="s">
        <v>155</v>
      </c>
      <c r="E181" s="172">
        <v>375.37200000000001</v>
      </c>
      <c r="F181" s="173"/>
      <c r="G181" s="174">
        <f>ROUND(E181*F181,2)</f>
        <v>0</v>
      </c>
      <c r="H181" s="173"/>
      <c r="I181" s="174">
        <f>ROUND(E181*H181,2)</f>
        <v>0</v>
      </c>
      <c r="J181" s="173"/>
      <c r="K181" s="174">
        <f>ROUND(E181*J181,2)</f>
        <v>0</v>
      </c>
      <c r="L181" s="174">
        <v>15</v>
      </c>
      <c r="M181" s="174">
        <f>G181*(1+L181/100)</f>
        <v>0</v>
      </c>
      <c r="N181" s="174">
        <v>3.7670000000000002E-2</v>
      </c>
      <c r="O181" s="174">
        <f>ROUND(E181*N181,2)</f>
        <v>14.14</v>
      </c>
      <c r="P181" s="174">
        <v>0</v>
      </c>
      <c r="Q181" s="174">
        <f>ROUND(E181*P181,2)</f>
        <v>0</v>
      </c>
      <c r="R181" s="174" t="s">
        <v>337</v>
      </c>
      <c r="S181" s="174" t="s">
        <v>125</v>
      </c>
      <c r="T181" s="175" t="s">
        <v>126</v>
      </c>
      <c r="U181" s="159">
        <v>0.41</v>
      </c>
      <c r="V181" s="159">
        <f>ROUND(E181*U181,2)</f>
        <v>153.9</v>
      </c>
      <c r="W181" s="159"/>
      <c r="X181" s="159" t="s">
        <v>127</v>
      </c>
      <c r="Y181" s="150"/>
      <c r="Z181" s="150"/>
      <c r="AA181" s="150"/>
      <c r="AB181" s="150"/>
      <c r="AC181" s="150"/>
      <c r="AD181" s="150"/>
      <c r="AE181" s="150"/>
      <c r="AF181" s="150"/>
      <c r="AG181" s="150" t="s">
        <v>128</v>
      </c>
      <c r="AH181" s="150"/>
      <c r="AI181" s="150"/>
      <c r="AJ181" s="150"/>
      <c r="AK181" s="150"/>
      <c r="AL181" s="150"/>
      <c r="AM181" s="150"/>
      <c r="AN181" s="150"/>
      <c r="AO181" s="150"/>
      <c r="AP181" s="150"/>
      <c r="AQ181" s="150"/>
      <c r="AR181" s="150"/>
      <c r="AS181" s="150"/>
      <c r="AT181" s="150"/>
      <c r="AU181" s="150"/>
      <c r="AV181" s="150"/>
      <c r="AW181" s="150"/>
      <c r="AX181" s="150"/>
      <c r="AY181" s="150"/>
      <c r="AZ181" s="150"/>
      <c r="BA181" s="150"/>
      <c r="BB181" s="150"/>
      <c r="BC181" s="150"/>
      <c r="BD181" s="150"/>
      <c r="BE181" s="150"/>
      <c r="BF181" s="150"/>
      <c r="BG181" s="150"/>
      <c r="BH181" s="150"/>
    </row>
    <row r="182" spans="1:60" outlineLevel="1" x14ac:dyDescent="0.2">
      <c r="A182" s="157"/>
      <c r="B182" s="158"/>
      <c r="C182" s="251" t="s">
        <v>338</v>
      </c>
      <c r="D182" s="252"/>
      <c r="E182" s="252"/>
      <c r="F182" s="252"/>
      <c r="G182" s="252"/>
      <c r="H182" s="159"/>
      <c r="I182" s="159"/>
      <c r="J182" s="159"/>
      <c r="K182" s="159"/>
      <c r="L182" s="159"/>
      <c r="M182" s="159"/>
      <c r="N182" s="159"/>
      <c r="O182" s="159"/>
      <c r="P182" s="159"/>
      <c r="Q182" s="159"/>
      <c r="R182" s="159"/>
      <c r="S182" s="159"/>
      <c r="T182" s="159"/>
      <c r="U182" s="159"/>
      <c r="V182" s="159"/>
      <c r="W182" s="159"/>
      <c r="X182" s="159"/>
      <c r="Y182" s="150"/>
      <c r="Z182" s="150"/>
      <c r="AA182" s="150"/>
      <c r="AB182" s="150"/>
      <c r="AC182" s="150"/>
      <c r="AD182" s="150"/>
      <c r="AE182" s="150"/>
      <c r="AF182" s="150"/>
      <c r="AG182" s="150" t="s">
        <v>130</v>
      </c>
      <c r="AH182" s="150"/>
      <c r="AI182" s="150"/>
      <c r="AJ182" s="150"/>
      <c r="AK182" s="150"/>
      <c r="AL182" s="150"/>
      <c r="AM182" s="150"/>
      <c r="AN182" s="150"/>
      <c r="AO182" s="150"/>
      <c r="AP182" s="150"/>
      <c r="AQ182" s="150"/>
      <c r="AR182" s="150"/>
      <c r="AS182" s="150"/>
      <c r="AT182" s="150"/>
      <c r="AU182" s="150"/>
      <c r="AV182" s="150"/>
      <c r="AW182" s="150"/>
      <c r="AX182" s="150"/>
      <c r="AY182" s="150"/>
      <c r="AZ182" s="150"/>
      <c r="BA182" s="150"/>
      <c r="BB182" s="150"/>
      <c r="BC182" s="150"/>
      <c r="BD182" s="150"/>
      <c r="BE182" s="150"/>
      <c r="BF182" s="150"/>
      <c r="BG182" s="150"/>
      <c r="BH182" s="150"/>
    </row>
    <row r="183" spans="1:60" outlineLevel="1" x14ac:dyDescent="0.2">
      <c r="A183" s="157"/>
      <c r="B183" s="158"/>
      <c r="C183" s="187" t="s">
        <v>334</v>
      </c>
      <c r="D183" s="160"/>
      <c r="E183" s="161">
        <v>375.37200000000001</v>
      </c>
      <c r="F183" s="159"/>
      <c r="G183" s="159"/>
      <c r="H183" s="159"/>
      <c r="I183" s="159"/>
      <c r="J183" s="159"/>
      <c r="K183" s="159"/>
      <c r="L183" s="159"/>
      <c r="M183" s="159"/>
      <c r="N183" s="159"/>
      <c r="O183" s="159"/>
      <c r="P183" s="159"/>
      <c r="Q183" s="159"/>
      <c r="R183" s="159"/>
      <c r="S183" s="159"/>
      <c r="T183" s="159"/>
      <c r="U183" s="159"/>
      <c r="V183" s="159"/>
      <c r="W183" s="159"/>
      <c r="X183" s="159"/>
      <c r="Y183" s="150"/>
      <c r="Z183" s="150"/>
      <c r="AA183" s="150"/>
      <c r="AB183" s="150"/>
      <c r="AC183" s="150"/>
      <c r="AD183" s="150"/>
      <c r="AE183" s="150"/>
      <c r="AF183" s="150"/>
      <c r="AG183" s="150" t="s">
        <v>132</v>
      </c>
      <c r="AH183" s="150">
        <v>0</v>
      </c>
      <c r="AI183" s="150"/>
      <c r="AJ183" s="150"/>
      <c r="AK183" s="150"/>
      <c r="AL183" s="150"/>
      <c r="AM183" s="150"/>
      <c r="AN183" s="150"/>
      <c r="AO183" s="150"/>
      <c r="AP183" s="150"/>
      <c r="AQ183" s="150"/>
      <c r="AR183" s="150"/>
      <c r="AS183" s="150"/>
      <c r="AT183" s="150"/>
      <c r="AU183" s="150"/>
      <c r="AV183" s="150"/>
      <c r="AW183" s="150"/>
      <c r="AX183" s="150"/>
      <c r="AY183" s="150"/>
      <c r="AZ183" s="150"/>
      <c r="BA183" s="150"/>
      <c r="BB183" s="150"/>
      <c r="BC183" s="150"/>
      <c r="BD183" s="150"/>
      <c r="BE183" s="150"/>
      <c r="BF183" s="150"/>
      <c r="BG183" s="150"/>
      <c r="BH183" s="150"/>
    </row>
    <row r="184" spans="1:60" outlineLevel="1" x14ac:dyDescent="0.2">
      <c r="A184" s="169">
        <v>48</v>
      </c>
      <c r="B184" s="170" t="s">
        <v>339</v>
      </c>
      <c r="C184" s="186" t="s">
        <v>340</v>
      </c>
      <c r="D184" s="171" t="s">
        <v>155</v>
      </c>
      <c r="E184" s="172">
        <v>12.5124</v>
      </c>
      <c r="F184" s="173"/>
      <c r="G184" s="174">
        <f>ROUND(E184*F184,2)</f>
        <v>0</v>
      </c>
      <c r="H184" s="173"/>
      <c r="I184" s="174">
        <f>ROUND(E184*H184,2)</f>
        <v>0</v>
      </c>
      <c r="J184" s="173"/>
      <c r="K184" s="174">
        <f>ROUND(E184*J184,2)</f>
        <v>0</v>
      </c>
      <c r="L184" s="174">
        <v>15</v>
      </c>
      <c r="M184" s="174">
        <f>G184*(1+L184/100)</f>
        <v>0</v>
      </c>
      <c r="N184" s="174">
        <v>4.095E-2</v>
      </c>
      <c r="O184" s="174">
        <f>ROUND(E184*N184,2)</f>
        <v>0.51</v>
      </c>
      <c r="P184" s="174">
        <v>0</v>
      </c>
      <c r="Q184" s="174">
        <f>ROUND(E184*P184,2)</f>
        <v>0</v>
      </c>
      <c r="R184" s="174"/>
      <c r="S184" s="174" t="s">
        <v>235</v>
      </c>
      <c r="T184" s="175" t="s">
        <v>126</v>
      </c>
      <c r="U184" s="159">
        <v>0.73243999999999998</v>
      </c>
      <c r="V184" s="159">
        <f>ROUND(E184*U184,2)</f>
        <v>9.16</v>
      </c>
      <c r="W184" s="159"/>
      <c r="X184" s="159" t="s">
        <v>127</v>
      </c>
      <c r="Y184" s="150"/>
      <c r="Z184" s="150"/>
      <c r="AA184" s="150"/>
      <c r="AB184" s="150"/>
      <c r="AC184" s="150"/>
      <c r="AD184" s="150"/>
      <c r="AE184" s="150"/>
      <c r="AF184" s="150"/>
      <c r="AG184" s="150" t="s">
        <v>128</v>
      </c>
      <c r="AH184" s="150"/>
      <c r="AI184" s="150"/>
      <c r="AJ184" s="150"/>
      <c r="AK184" s="150"/>
      <c r="AL184" s="150"/>
      <c r="AM184" s="150"/>
      <c r="AN184" s="150"/>
      <c r="AO184" s="150"/>
      <c r="AP184" s="150"/>
      <c r="AQ184" s="150"/>
      <c r="AR184" s="150"/>
      <c r="AS184" s="150"/>
      <c r="AT184" s="150"/>
      <c r="AU184" s="150"/>
      <c r="AV184" s="150"/>
      <c r="AW184" s="150"/>
      <c r="AX184" s="150"/>
      <c r="AY184" s="150"/>
      <c r="AZ184" s="150"/>
      <c r="BA184" s="150"/>
      <c r="BB184" s="150"/>
      <c r="BC184" s="150"/>
      <c r="BD184" s="150"/>
      <c r="BE184" s="150"/>
      <c r="BF184" s="150"/>
      <c r="BG184" s="150"/>
      <c r="BH184" s="150"/>
    </row>
    <row r="185" spans="1:60" outlineLevel="1" x14ac:dyDescent="0.2">
      <c r="A185" s="157"/>
      <c r="B185" s="158"/>
      <c r="C185" s="187" t="s">
        <v>341</v>
      </c>
      <c r="D185" s="160"/>
      <c r="E185" s="161"/>
      <c r="F185" s="159"/>
      <c r="G185" s="159"/>
      <c r="H185" s="159"/>
      <c r="I185" s="159"/>
      <c r="J185" s="159"/>
      <c r="K185" s="159"/>
      <c r="L185" s="159"/>
      <c r="M185" s="159"/>
      <c r="N185" s="159"/>
      <c r="O185" s="159"/>
      <c r="P185" s="159"/>
      <c r="Q185" s="159"/>
      <c r="R185" s="159"/>
      <c r="S185" s="159"/>
      <c r="T185" s="159"/>
      <c r="U185" s="159"/>
      <c r="V185" s="159"/>
      <c r="W185" s="159"/>
      <c r="X185" s="159"/>
      <c r="Y185" s="150"/>
      <c r="Z185" s="150"/>
      <c r="AA185" s="150"/>
      <c r="AB185" s="150"/>
      <c r="AC185" s="150"/>
      <c r="AD185" s="150"/>
      <c r="AE185" s="150"/>
      <c r="AF185" s="150"/>
      <c r="AG185" s="150" t="s">
        <v>132</v>
      </c>
      <c r="AH185" s="150">
        <v>0</v>
      </c>
      <c r="AI185" s="150"/>
      <c r="AJ185" s="150"/>
      <c r="AK185" s="150"/>
      <c r="AL185" s="150"/>
      <c r="AM185" s="150"/>
      <c r="AN185" s="150"/>
      <c r="AO185" s="150"/>
      <c r="AP185" s="150"/>
      <c r="AQ185" s="150"/>
      <c r="AR185" s="150"/>
      <c r="AS185" s="150"/>
      <c r="AT185" s="150"/>
      <c r="AU185" s="150"/>
      <c r="AV185" s="150"/>
      <c r="AW185" s="150"/>
      <c r="AX185" s="150"/>
      <c r="AY185" s="150"/>
      <c r="AZ185" s="150"/>
      <c r="BA185" s="150"/>
      <c r="BB185" s="150"/>
      <c r="BC185" s="150"/>
      <c r="BD185" s="150"/>
      <c r="BE185" s="150"/>
      <c r="BF185" s="150"/>
      <c r="BG185" s="150"/>
      <c r="BH185" s="150"/>
    </row>
    <row r="186" spans="1:60" outlineLevel="1" x14ac:dyDescent="0.2">
      <c r="A186" s="157"/>
      <c r="B186" s="158"/>
      <c r="C186" s="187" t="s">
        <v>342</v>
      </c>
      <c r="D186" s="160"/>
      <c r="E186" s="161">
        <v>12.5124</v>
      </c>
      <c r="F186" s="159"/>
      <c r="G186" s="159"/>
      <c r="H186" s="159"/>
      <c r="I186" s="159"/>
      <c r="J186" s="159"/>
      <c r="K186" s="159"/>
      <c r="L186" s="159"/>
      <c r="M186" s="159"/>
      <c r="N186" s="159"/>
      <c r="O186" s="159"/>
      <c r="P186" s="159"/>
      <c r="Q186" s="159"/>
      <c r="R186" s="159"/>
      <c r="S186" s="159"/>
      <c r="T186" s="159"/>
      <c r="U186" s="159"/>
      <c r="V186" s="159"/>
      <c r="W186" s="159"/>
      <c r="X186" s="159"/>
      <c r="Y186" s="150"/>
      <c r="Z186" s="150"/>
      <c r="AA186" s="150"/>
      <c r="AB186" s="150"/>
      <c r="AC186" s="150"/>
      <c r="AD186" s="150"/>
      <c r="AE186" s="150"/>
      <c r="AF186" s="150"/>
      <c r="AG186" s="150" t="s">
        <v>132</v>
      </c>
      <c r="AH186" s="150">
        <v>0</v>
      </c>
      <c r="AI186" s="150"/>
      <c r="AJ186" s="150"/>
      <c r="AK186" s="150"/>
      <c r="AL186" s="150"/>
      <c r="AM186" s="150"/>
      <c r="AN186" s="150"/>
      <c r="AO186" s="150"/>
      <c r="AP186" s="150"/>
      <c r="AQ186" s="150"/>
      <c r="AR186" s="150"/>
      <c r="AS186" s="150"/>
      <c r="AT186" s="150"/>
      <c r="AU186" s="150"/>
      <c r="AV186" s="150"/>
      <c r="AW186" s="150"/>
      <c r="AX186" s="150"/>
      <c r="AY186" s="150"/>
      <c r="AZ186" s="150"/>
      <c r="BA186" s="150"/>
      <c r="BB186" s="150"/>
      <c r="BC186" s="150"/>
      <c r="BD186" s="150"/>
      <c r="BE186" s="150"/>
      <c r="BF186" s="150"/>
      <c r="BG186" s="150"/>
      <c r="BH186" s="150"/>
    </row>
    <row r="187" spans="1:60" outlineLevel="1" x14ac:dyDescent="0.2">
      <c r="A187" s="169">
        <v>49</v>
      </c>
      <c r="B187" s="170" t="s">
        <v>343</v>
      </c>
      <c r="C187" s="186" t="s">
        <v>344</v>
      </c>
      <c r="D187" s="171" t="s">
        <v>155</v>
      </c>
      <c r="E187" s="172">
        <v>100</v>
      </c>
      <c r="F187" s="173"/>
      <c r="G187" s="174">
        <f>ROUND(E187*F187,2)</f>
        <v>0</v>
      </c>
      <c r="H187" s="173"/>
      <c r="I187" s="174">
        <f>ROUND(E187*H187,2)</f>
        <v>0</v>
      </c>
      <c r="J187" s="173"/>
      <c r="K187" s="174">
        <f>ROUND(E187*J187,2)</f>
        <v>0</v>
      </c>
      <c r="L187" s="174">
        <v>15</v>
      </c>
      <c r="M187" s="174">
        <f>G187*(1+L187/100)</f>
        <v>0</v>
      </c>
      <c r="N187" s="174">
        <v>1.9429999999999999E-2</v>
      </c>
      <c r="O187" s="174">
        <f>ROUND(E187*N187,2)</f>
        <v>1.94</v>
      </c>
      <c r="P187" s="174">
        <v>0</v>
      </c>
      <c r="Q187" s="174">
        <f>ROUND(E187*P187,2)</f>
        <v>0</v>
      </c>
      <c r="R187" s="174"/>
      <c r="S187" s="174" t="s">
        <v>235</v>
      </c>
      <c r="T187" s="175" t="s">
        <v>126</v>
      </c>
      <c r="U187" s="159">
        <v>0.4</v>
      </c>
      <c r="V187" s="159">
        <f>ROUND(E187*U187,2)</f>
        <v>40</v>
      </c>
      <c r="W187" s="159"/>
      <c r="X187" s="159" t="s">
        <v>127</v>
      </c>
      <c r="Y187" s="150"/>
      <c r="Z187" s="150"/>
      <c r="AA187" s="150"/>
      <c r="AB187" s="150"/>
      <c r="AC187" s="150"/>
      <c r="AD187" s="150"/>
      <c r="AE187" s="150"/>
      <c r="AF187" s="150"/>
      <c r="AG187" s="150" t="s">
        <v>128</v>
      </c>
      <c r="AH187" s="150"/>
      <c r="AI187" s="150"/>
      <c r="AJ187" s="150"/>
      <c r="AK187" s="150"/>
      <c r="AL187" s="150"/>
      <c r="AM187" s="150"/>
      <c r="AN187" s="150"/>
      <c r="AO187" s="150"/>
      <c r="AP187" s="150"/>
      <c r="AQ187" s="150"/>
      <c r="AR187" s="150"/>
      <c r="AS187" s="150"/>
      <c r="AT187" s="150"/>
      <c r="AU187" s="150"/>
      <c r="AV187" s="150"/>
      <c r="AW187" s="150"/>
      <c r="AX187" s="150"/>
      <c r="AY187" s="150"/>
      <c r="AZ187" s="150"/>
      <c r="BA187" s="150"/>
      <c r="BB187" s="150"/>
      <c r="BC187" s="150"/>
      <c r="BD187" s="150"/>
      <c r="BE187" s="150"/>
      <c r="BF187" s="150"/>
      <c r="BG187" s="150"/>
      <c r="BH187" s="150"/>
    </row>
    <row r="188" spans="1:60" outlineLevel="1" x14ac:dyDescent="0.2">
      <c r="A188" s="157"/>
      <c r="B188" s="158"/>
      <c r="C188" s="187" t="s">
        <v>345</v>
      </c>
      <c r="D188" s="160"/>
      <c r="E188" s="161">
        <v>100</v>
      </c>
      <c r="F188" s="159"/>
      <c r="G188" s="159"/>
      <c r="H188" s="159"/>
      <c r="I188" s="159"/>
      <c r="J188" s="159"/>
      <c r="K188" s="159"/>
      <c r="L188" s="159"/>
      <c r="M188" s="159"/>
      <c r="N188" s="159"/>
      <c r="O188" s="159"/>
      <c r="P188" s="159"/>
      <c r="Q188" s="159"/>
      <c r="R188" s="159"/>
      <c r="S188" s="159"/>
      <c r="T188" s="159"/>
      <c r="U188" s="159"/>
      <c r="V188" s="159"/>
      <c r="W188" s="159"/>
      <c r="X188" s="159"/>
      <c r="Y188" s="150"/>
      <c r="Z188" s="150"/>
      <c r="AA188" s="150"/>
      <c r="AB188" s="150"/>
      <c r="AC188" s="150"/>
      <c r="AD188" s="150"/>
      <c r="AE188" s="150"/>
      <c r="AF188" s="150"/>
      <c r="AG188" s="150" t="s">
        <v>132</v>
      </c>
      <c r="AH188" s="150">
        <v>0</v>
      </c>
      <c r="AI188" s="150"/>
      <c r="AJ188" s="150"/>
      <c r="AK188" s="150"/>
      <c r="AL188" s="150"/>
      <c r="AM188" s="150"/>
      <c r="AN188" s="150"/>
      <c r="AO188" s="150"/>
      <c r="AP188" s="150"/>
      <c r="AQ188" s="150"/>
      <c r="AR188" s="150"/>
      <c r="AS188" s="150"/>
      <c r="AT188" s="150"/>
      <c r="AU188" s="150"/>
      <c r="AV188" s="150"/>
      <c r="AW188" s="150"/>
      <c r="AX188" s="150"/>
      <c r="AY188" s="150"/>
      <c r="AZ188" s="150"/>
      <c r="BA188" s="150"/>
      <c r="BB188" s="150"/>
      <c r="BC188" s="150"/>
      <c r="BD188" s="150"/>
      <c r="BE188" s="150"/>
      <c r="BF188" s="150"/>
      <c r="BG188" s="150"/>
      <c r="BH188" s="150"/>
    </row>
    <row r="189" spans="1:60" x14ac:dyDescent="0.2">
      <c r="A189" s="163" t="s">
        <v>119</v>
      </c>
      <c r="B189" s="164" t="s">
        <v>79</v>
      </c>
      <c r="C189" s="185" t="s">
        <v>80</v>
      </c>
      <c r="D189" s="165"/>
      <c r="E189" s="166"/>
      <c r="F189" s="167"/>
      <c r="G189" s="167">
        <f>SUMIF(AG190:AG200,"&lt;&gt;NOR",G190:G200)</f>
        <v>0</v>
      </c>
      <c r="H189" s="167"/>
      <c r="I189" s="167">
        <f>SUM(I190:I200)</f>
        <v>0</v>
      </c>
      <c r="J189" s="167"/>
      <c r="K189" s="167">
        <f>SUM(K190:K200)</f>
        <v>0</v>
      </c>
      <c r="L189" s="167"/>
      <c r="M189" s="167">
        <f>SUM(M190:M200)</f>
        <v>0</v>
      </c>
      <c r="N189" s="167"/>
      <c r="O189" s="167">
        <f>SUM(O190:O200)</f>
        <v>66.42</v>
      </c>
      <c r="P189" s="167"/>
      <c r="Q189" s="167">
        <f>SUM(Q190:Q200)</f>
        <v>0</v>
      </c>
      <c r="R189" s="167"/>
      <c r="S189" s="167"/>
      <c r="T189" s="168"/>
      <c r="U189" s="162"/>
      <c r="V189" s="162">
        <f>SUM(V190:V200)</f>
        <v>81.069999999999993</v>
      </c>
      <c r="W189" s="162"/>
      <c r="X189" s="162"/>
      <c r="AG189" t="s">
        <v>120</v>
      </c>
    </row>
    <row r="190" spans="1:60" ht="45" outlineLevel="1" x14ac:dyDescent="0.2">
      <c r="A190" s="169">
        <v>50</v>
      </c>
      <c r="B190" s="170" t="s">
        <v>346</v>
      </c>
      <c r="C190" s="186" t="s">
        <v>347</v>
      </c>
      <c r="D190" s="171" t="s">
        <v>155</v>
      </c>
      <c r="E190" s="172">
        <v>76.67</v>
      </c>
      <c r="F190" s="173"/>
      <c r="G190" s="174">
        <f>ROUND(E190*F190,2)</f>
        <v>0</v>
      </c>
      <c r="H190" s="173"/>
      <c r="I190" s="174">
        <f>ROUND(E190*H190,2)</f>
        <v>0</v>
      </c>
      <c r="J190" s="173"/>
      <c r="K190" s="174">
        <f>ROUND(E190*J190,2)</f>
        <v>0</v>
      </c>
      <c r="L190" s="174">
        <v>15</v>
      </c>
      <c r="M190" s="174">
        <f>G190*(1+L190/100)</f>
        <v>0</v>
      </c>
      <c r="N190" s="174">
        <v>0.3382</v>
      </c>
      <c r="O190" s="174">
        <f>ROUND(E190*N190,2)</f>
        <v>25.93</v>
      </c>
      <c r="P190" s="174">
        <v>0</v>
      </c>
      <c r="Q190" s="174">
        <f>ROUND(E190*P190,2)</f>
        <v>0</v>
      </c>
      <c r="R190" s="174" t="s">
        <v>348</v>
      </c>
      <c r="S190" s="174" t="s">
        <v>125</v>
      </c>
      <c r="T190" s="175" t="s">
        <v>126</v>
      </c>
      <c r="U190" s="159">
        <v>0.52400000000000002</v>
      </c>
      <c r="V190" s="159">
        <f>ROUND(E190*U190,2)</f>
        <v>40.18</v>
      </c>
      <c r="W190" s="159"/>
      <c r="X190" s="159" t="s">
        <v>127</v>
      </c>
      <c r="Y190" s="150"/>
      <c r="Z190" s="150"/>
      <c r="AA190" s="150"/>
      <c r="AB190" s="150"/>
      <c r="AC190" s="150"/>
      <c r="AD190" s="150"/>
      <c r="AE190" s="150"/>
      <c r="AF190" s="150"/>
      <c r="AG190" s="150" t="s">
        <v>128</v>
      </c>
      <c r="AH190" s="150"/>
      <c r="AI190" s="150"/>
      <c r="AJ190" s="150"/>
      <c r="AK190" s="150"/>
      <c r="AL190" s="150"/>
      <c r="AM190" s="150"/>
      <c r="AN190" s="150"/>
      <c r="AO190" s="150"/>
      <c r="AP190" s="150"/>
      <c r="AQ190" s="150"/>
      <c r="AR190" s="150"/>
      <c r="AS190" s="150"/>
      <c r="AT190" s="150"/>
      <c r="AU190" s="150"/>
      <c r="AV190" s="150"/>
      <c r="AW190" s="150"/>
      <c r="AX190" s="150"/>
      <c r="AY190" s="150"/>
      <c r="AZ190" s="150"/>
      <c r="BA190" s="150"/>
      <c r="BB190" s="150"/>
      <c r="BC190" s="150"/>
      <c r="BD190" s="150"/>
      <c r="BE190" s="150"/>
      <c r="BF190" s="150"/>
      <c r="BG190" s="150"/>
      <c r="BH190" s="150"/>
    </row>
    <row r="191" spans="1:60" outlineLevel="1" x14ac:dyDescent="0.2">
      <c r="A191" s="157"/>
      <c r="B191" s="158"/>
      <c r="C191" s="251" t="s">
        <v>349</v>
      </c>
      <c r="D191" s="252"/>
      <c r="E191" s="252"/>
      <c r="F191" s="252"/>
      <c r="G191" s="252"/>
      <c r="H191" s="159"/>
      <c r="I191" s="159"/>
      <c r="J191" s="159"/>
      <c r="K191" s="159"/>
      <c r="L191" s="159"/>
      <c r="M191" s="159"/>
      <c r="N191" s="159"/>
      <c r="O191" s="159"/>
      <c r="P191" s="159"/>
      <c r="Q191" s="159"/>
      <c r="R191" s="159"/>
      <c r="S191" s="159"/>
      <c r="T191" s="159"/>
      <c r="U191" s="159"/>
      <c r="V191" s="159"/>
      <c r="W191" s="159"/>
      <c r="X191" s="159"/>
      <c r="Y191" s="150"/>
      <c r="Z191" s="150"/>
      <c r="AA191" s="150"/>
      <c r="AB191" s="150"/>
      <c r="AC191" s="150"/>
      <c r="AD191" s="150"/>
      <c r="AE191" s="150"/>
      <c r="AF191" s="150"/>
      <c r="AG191" s="150" t="s">
        <v>130</v>
      </c>
      <c r="AH191" s="150"/>
      <c r="AI191" s="150"/>
      <c r="AJ191" s="150"/>
      <c r="AK191" s="150"/>
      <c r="AL191" s="150"/>
      <c r="AM191" s="150"/>
      <c r="AN191" s="150"/>
      <c r="AO191" s="150"/>
      <c r="AP191" s="150"/>
      <c r="AQ191" s="150"/>
      <c r="AR191" s="150"/>
      <c r="AS191" s="150"/>
      <c r="AT191" s="150"/>
      <c r="AU191" s="150"/>
      <c r="AV191" s="150"/>
      <c r="AW191" s="150"/>
      <c r="AX191" s="150"/>
      <c r="AY191" s="150"/>
      <c r="AZ191" s="150"/>
      <c r="BA191" s="150"/>
      <c r="BB191" s="150"/>
      <c r="BC191" s="150"/>
      <c r="BD191" s="150"/>
      <c r="BE191" s="150"/>
      <c r="BF191" s="150"/>
      <c r="BG191" s="150"/>
      <c r="BH191" s="150"/>
    </row>
    <row r="192" spans="1:60" outlineLevel="1" x14ac:dyDescent="0.2">
      <c r="A192" s="157"/>
      <c r="B192" s="158"/>
      <c r="C192" s="253" t="s">
        <v>350</v>
      </c>
      <c r="D192" s="254"/>
      <c r="E192" s="254"/>
      <c r="F192" s="254"/>
      <c r="G192" s="254"/>
      <c r="H192" s="159"/>
      <c r="I192" s="159"/>
      <c r="J192" s="159"/>
      <c r="K192" s="159"/>
      <c r="L192" s="159"/>
      <c r="M192" s="159"/>
      <c r="N192" s="159"/>
      <c r="O192" s="159"/>
      <c r="P192" s="159"/>
      <c r="Q192" s="159"/>
      <c r="R192" s="159"/>
      <c r="S192" s="159"/>
      <c r="T192" s="159"/>
      <c r="U192" s="159"/>
      <c r="V192" s="159"/>
      <c r="W192" s="159"/>
      <c r="X192" s="159"/>
      <c r="Y192" s="150"/>
      <c r="Z192" s="150"/>
      <c r="AA192" s="150"/>
      <c r="AB192" s="150"/>
      <c r="AC192" s="150"/>
      <c r="AD192" s="150"/>
      <c r="AE192" s="150"/>
      <c r="AF192" s="150"/>
      <c r="AG192" s="150" t="s">
        <v>173</v>
      </c>
      <c r="AH192" s="150"/>
      <c r="AI192" s="150"/>
      <c r="AJ192" s="150"/>
      <c r="AK192" s="150"/>
      <c r="AL192" s="150"/>
      <c r="AM192" s="150"/>
      <c r="AN192" s="150"/>
      <c r="AO192" s="150"/>
      <c r="AP192" s="150"/>
      <c r="AQ192" s="150"/>
      <c r="AR192" s="150"/>
      <c r="AS192" s="150"/>
      <c r="AT192" s="150"/>
      <c r="AU192" s="150"/>
      <c r="AV192" s="150"/>
      <c r="AW192" s="150"/>
      <c r="AX192" s="150"/>
      <c r="AY192" s="150"/>
      <c r="AZ192" s="150"/>
      <c r="BA192" s="150"/>
      <c r="BB192" s="150"/>
      <c r="BC192" s="150"/>
      <c r="BD192" s="150"/>
      <c r="BE192" s="150"/>
      <c r="BF192" s="150"/>
      <c r="BG192" s="150"/>
      <c r="BH192" s="150"/>
    </row>
    <row r="193" spans="1:60" outlineLevel="1" x14ac:dyDescent="0.2">
      <c r="A193" s="157"/>
      <c r="B193" s="158"/>
      <c r="C193" s="187" t="s">
        <v>351</v>
      </c>
      <c r="D193" s="160"/>
      <c r="E193" s="161">
        <v>76.67</v>
      </c>
      <c r="F193" s="159"/>
      <c r="G193" s="159"/>
      <c r="H193" s="159"/>
      <c r="I193" s="159"/>
      <c r="J193" s="159"/>
      <c r="K193" s="159"/>
      <c r="L193" s="159"/>
      <c r="M193" s="159"/>
      <c r="N193" s="159"/>
      <c r="O193" s="159"/>
      <c r="P193" s="159"/>
      <c r="Q193" s="159"/>
      <c r="R193" s="159"/>
      <c r="S193" s="159"/>
      <c r="T193" s="159"/>
      <c r="U193" s="159"/>
      <c r="V193" s="159"/>
      <c r="W193" s="159"/>
      <c r="X193" s="159"/>
      <c r="Y193" s="150"/>
      <c r="Z193" s="150"/>
      <c r="AA193" s="150"/>
      <c r="AB193" s="150"/>
      <c r="AC193" s="150"/>
      <c r="AD193" s="150"/>
      <c r="AE193" s="150"/>
      <c r="AF193" s="150"/>
      <c r="AG193" s="150" t="s">
        <v>132</v>
      </c>
      <c r="AH193" s="150">
        <v>0</v>
      </c>
      <c r="AI193" s="150"/>
      <c r="AJ193" s="150"/>
      <c r="AK193" s="150"/>
      <c r="AL193" s="150"/>
      <c r="AM193" s="150"/>
      <c r="AN193" s="150"/>
      <c r="AO193" s="150"/>
      <c r="AP193" s="150"/>
      <c r="AQ193" s="150"/>
      <c r="AR193" s="150"/>
      <c r="AS193" s="150"/>
      <c r="AT193" s="150"/>
      <c r="AU193" s="150"/>
      <c r="AV193" s="150"/>
      <c r="AW193" s="150"/>
      <c r="AX193" s="150"/>
      <c r="AY193" s="150"/>
      <c r="AZ193" s="150"/>
      <c r="BA193" s="150"/>
      <c r="BB193" s="150"/>
      <c r="BC193" s="150"/>
      <c r="BD193" s="150"/>
      <c r="BE193" s="150"/>
      <c r="BF193" s="150"/>
      <c r="BG193" s="150"/>
      <c r="BH193" s="150"/>
    </row>
    <row r="194" spans="1:60" outlineLevel="1" x14ac:dyDescent="0.2">
      <c r="A194" s="169">
        <v>51</v>
      </c>
      <c r="B194" s="170" t="s">
        <v>352</v>
      </c>
      <c r="C194" s="186" t="s">
        <v>353</v>
      </c>
      <c r="D194" s="171" t="s">
        <v>123</v>
      </c>
      <c r="E194" s="172">
        <v>7.6669999999999998</v>
      </c>
      <c r="F194" s="173"/>
      <c r="G194" s="174">
        <f>ROUND(E194*F194,2)</f>
        <v>0</v>
      </c>
      <c r="H194" s="173"/>
      <c r="I194" s="174">
        <f>ROUND(E194*H194,2)</f>
        <v>0</v>
      </c>
      <c r="J194" s="173"/>
      <c r="K194" s="174">
        <f>ROUND(E194*J194,2)</f>
        <v>0</v>
      </c>
      <c r="L194" s="174">
        <v>15</v>
      </c>
      <c r="M194" s="174">
        <f>G194*(1+L194/100)</f>
        <v>0</v>
      </c>
      <c r="N194" s="174">
        <v>2.5249999999999999</v>
      </c>
      <c r="O194" s="174">
        <f>ROUND(E194*N194,2)</f>
        <v>19.36</v>
      </c>
      <c r="P194" s="174">
        <v>0</v>
      </c>
      <c r="Q194" s="174">
        <f>ROUND(E194*P194,2)</f>
        <v>0</v>
      </c>
      <c r="R194" s="174" t="s">
        <v>348</v>
      </c>
      <c r="S194" s="174" t="s">
        <v>125</v>
      </c>
      <c r="T194" s="175" t="s">
        <v>126</v>
      </c>
      <c r="U194" s="159">
        <v>2.58</v>
      </c>
      <c r="V194" s="159">
        <f>ROUND(E194*U194,2)</f>
        <v>19.78</v>
      </c>
      <c r="W194" s="159"/>
      <c r="X194" s="159" t="s">
        <v>127</v>
      </c>
      <c r="Y194" s="150"/>
      <c r="Z194" s="150"/>
      <c r="AA194" s="150"/>
      <c r="AB194" s="150"/>
      <c r="AC194" s="150"/>
      <c r="AD194" s="150"/>
      <c r="AE194" s="150"/>
      <c r="AF194" s="150"/>
      <c r="AG194" s="150" t="s">
        <v>128</v>
      </c>
      <c r="AH194" s="150"/>
      <c r="AI194" s="150"/>
      <c r="AJ194" s="150"/>
      <c r="AK194" s="150"/>
      <c r="AL194" s="150"/>
      <c r="AM194" s="150"/>
      <c r="AN194" s="150"/>
      <c r="AO194" s="150"/>
      <c r="AP194" s="150"/>
      <c r="AQ194" s="150"/>
      <c r="AR194" s="150"/>
      <c r="AS194" s="150"/>
      <c r="AT194" s="150"/>
      <c r="AU194" s="150"/>
      <c r="AV194" s="150"/>
      <c r="AW194" s="150"/>
      <c r="AX194" s="150"/>
      <c r="AY194" s="150"/>
      <c r="AZ194" s="150"/>
      <c r="BA194" s="150"/>
      <c r="BB194" s="150"/>
      <c r="BC194" s="150"/>
      <c r="BD194" s="150"/>
      <c r="BE194" s="150"/>
      <c r="BF194" s="150"/>
      <c r="BG194" s="150"/>
      <c r="BH194" s="150"/>
    </row>
    <row r="195" spans="1:60" outlineLevel="1" x14ac:dyDescent="0.2">
      <c r="A195" s="157"/>
      <c r="B195" s="158"/>
      <c r="C195" s="251" t="s">
        <v>354</v>
      </c>
      <c r="D195" s="252"/>
      <c r="E195" s="252"/>
      <c r="F195" s="252"/>
      <c r="G195" s="252"/>
      <c r="H195" s="159"/>
      <c r="I195" s="159"/>
      <c r="J195" s="159"/>
      <c r="K195" s="159"/>
      <c r="L195" s="159"/>
      <c r="M195" s="159"/>
      <c r="N195" s="159"/>
      <c r="O195" s="159"/>
      <c r="P195" s="159"/>
      <c r="Q195" s="159"/>
      <c r="R195" s="159"/>
      <c r="S195" s="159"/>
      <c r="T195" s="159"/>
      <c r="U195" s="159"/>
      <c r="V195" s="159"/>
      <c r="W195" s="159"/>
      <c r="X195" s="159"/>
      <c r="Y195" s="150"/>
      <c r="Z195" s="150"/>
      <c r="AA195" s="150"/>
      <c r="AB195" s="150"/>
      <c r="AC195" s="150"/>
      <c r="AD195" s="150"/>
      <c r="AE195" s="150"/>
      <c r="AF195" s="150"/>
      <c r="AG195" s="150" t="s">
        <v>130</v>
      </c>
      <c r="AH195" s="150"/>
      <c r="AI195" s="150"/>
      <c r="AJ195" s="150"/>
      <c r="AK195" s="150"/>
      <c r="AL195" s="150"/>
      <c r="AM195" s="150"/>
      <c r="AN195" s="150"/>
      <c r="AO195" s="150"/>
      <c r="AP195" s="150"/>
      <c r="AQ195" s="150"/>
      <c r="AR195" s="150"/>
      <c r="AS195" s="150"/>
      <c r="AT195" s="150"/>
      <c r="AU195" s="150"/>
      <c r="AV195" s="150"/>
      <c r="AW195" s="150"/>
      <c r="AX195" s="150"/>
      <c r="AY195" s="150"/>
      <c r="AZ195" s="150"/>
      <c r="BA195" s="150"/>
      <c r="BB195" s="150"/>
      <c r="BC195" s="150"/>
      <c r="BD195" s="150"/>
      <c r="BE195" s="150"/>
      <c r="BF195" s="150"/>
      <c r="BG195" s="150"/>
      <c r="BH195" s="150"/>
    </row>
    <row r="196" spans="1:60" outlineLevel="1" x14ac:dyDescent="0.2">
      <c r="A196" s="157"/>
      <c r="B196" s="158"/>
      <c r="C196" s="187" t="s">
        <v>355</v>
      </c>
      <c r="D196" s="160"/>
      <c r="E196" s="161"/>
      <c r="F196" s="159"/>
      <c r="G196" s="159"/>
      <c r="H196" s="159"/>
      <c r="I196" s="159"/>
      <c r="J196" s="159"/>
      <c r="K196" s="159"/>
      <c r="L196" s="159"/>
      <c r="M196" s="159"/>
      <c r="N196" s="159"/>
      <c r="O196" s="159"/>
      <c r="P196" s="159"/>
      <c r="Q196" s="159"/>
      <c r="R196" s="159"/>
      <c r="S196" s="159"/>
      <c r="T196" s="159"/>
      <c r="U196" s="159"/>
      <c r="V196" s="159"/>
      <c r="W196" s="159"/>
      <c r="X196" s="159"/>
      <c r="Y196" s="150"/>
      <c r="Z196" s="150"/>
      <c r="AA196" s="150"/>
      <c r="AB196" s="150"/>
      <c r="AC196" s="150"/>
      <c r="AD196" s="150"/>
      <c r="AE196" s="150"/>
      <c r="AF196" s="150"/>
      <c r="AG196" s="150" t="s">
        <v>132</v>
      </c>
      <c r="AH196" s="150">
        <v>0</v>
      </c>
      <c r="AI196" s="150"/>
      <c r="AJ196" s="150"/>
      <c r="AK196" s="150"/>
      <c r="AL196" s="150"/>
      <c r="AM196" s="150"/>
      <c r="AN196" s="150"/>
      <c r="AO196" s="150"/>
      <c r="AP196" s="150"/>
      <c r="AQ196" s="150"/>
      <c r="AR196" s="150"/>
      <c r="AS196" s="150"/>
      <c r="AT196" s="150"/>
      <c r="AU196" s="150"/>
      <c r="AV196" s="150"/>
      <c r="AW196" s="150"/>
      <c r="AX196" s="150"/>
      <c r="AY196" s="150"/>
      <c r="AZ196" s="150"/>
      <c r="BA196" s="150"/>
      <c r="BB196" s="150"/>
      <c r="BC196" s="150"/>
      <c r="BD196" s="150"/>
      <c r="BE196" s="150"/>
      <c r="BF196" s="150"/>
      <c r="BG196" s="150"/>
      <c r="BH196" s="150"/>
    </row>
    <row r="197" spans="1:60" outlineLevel="1" x14ac:dyDescent="0.2">
      <c r="A197" s="157"/>
      <c r="B197" s="158"/>
      <c r="C197" s="187" t="s">
        <v>356</v>
      </c>
      <c r="D197" s="160"/>
      <c r="E197" s="161">
        <v>7.6669999999999998</v>
      </c>
      <c r="F197" s="159"/>
      <c r="G197" s="159"/>
      <c r="H197" s="159"/>
      <c r="I197" s="159"/>
      <c r="J197" s="159"/>
      <c r="K197" s="159"/>
      <c r="L197" s="159"/>
      <c r="M197" s="159"/>
      <c r="N197" s="159"/>
      <c r="O197" s="159"/>
      <c r="P197" s="159"/>
      <c r="Q197" s="159"/>
      <c r="R197" s="159"/>
      <c r="S197" s="159"/>
      <c r="T197" s="159"/>
      <c r="U197" s="159"/>
      <c r="V197" s="159"/>
      <c r="W197" s="159"/>
      <c r="X197" s="159"/>
      <c r="Y197" s="150"/>
      <c r="Z197" s="150"/>
      <c r="AA197" s="150"/>
      <c r="AB197" s="150"/>
      <c r="AC197" s="150"/>
      <c r="AD197" s="150"/>
      <c r="AE197" s="150"/>
      <c r="AF197" s="150"/>
      <c r="AG197" s="150" t="s">
        <v>132</v>
      </c>
      <c r="AH197" s="150">
        <v>5</v>
      </c>
      <c r="AI197" s="150"/>
      <c r="AJ197" s="150"/>
      <c r="AK197" s="150"/>
      <c r="AL197" s="150"/>
      <c r="AM197" s="150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50"/>
      <c r="BB197" s="150"/>
      <c r="BC197" s="150"/>
      <c r="BD197" s="150"/>
      <c r="BE197" s="150"/>
      <c r="BF197" s="150"/>
      <c r="BG197" s="150"/>
      <c r="BH197" s="150"/>
    </row>
    <row r="198" spans="1:60" outlineLevel="1" x14ac:dyDescent="0.2">
      <c r="A198" s="169">
        <v>52</v>
      </c>
      <c r="B198" s="170" t="s">
        <v>357</v>
      </c>
      <c r="C198" s="186" t="s">
        <v>358</v>
      </c>
      <c r="D198" s="171" t="s">
        <v>123</v>
      </c>
      <c r="E198" s="172">
        <v>11.500500000000001</v>
      </c>
      <c r="F198" s="173"/>
      <c r="G198" s="174">
        <f>ROUND(E198*F198,2)</f>
        <v>0</v>
      </c>
      <c r="H198" s="173"/>
      <c r="I198" s="174">
        <f>ROUND(E198*H198,2)</f>
        <v>0</v>
      </c>
      <c r="J198" s="173"/>
      <c r="K198" s="174">
        <f>ROUND(E198*J198,2)</f>
        <v>0</v>
      </c>
      <c r="L198" s="174">
        <v>15</v>
      </c>
      <c r="M198" s="174">
        <f>G198*(1+L198/100)</f>
        <v>0</v>
      </c>
      <c r="N198" s="174">
        <v>1.837</v>
      </c>
      <c r="O198" s="174">
        <f>ROUND(E198*N198,2)</f>
        <v>21.13</v>
      </c>
      <c r="P198" s="174">
        <v>0</v>
      </c>
      <c r="Q198" s="174">
        <f>ROUND(E198*P198,2)</f>
        <v>0</v>
      </c>
      <c r="R198" s="174"/>
      <c r="S198" s="174" t="s">
        <v>235</v>
      </c>
      <c r="T198" s="175" t="s">
        <v>236</v>
      </c>
      <c r="U198" s="159">
        <v>1.8360000000000001</v>
      </c>
      <c r="V198" s="159">
        <f>ROUND(E198*U198,2)</f>
        <v>21.11</v>
      </c>
      <c r="W198" s="159"/>
      <c r="X198" s="159" t="s">
        <v>127</v>
      </c>
      <c r="Y198" s="150"/>
      <c r="Z198" s="150"/>
      <c r="AA198" s="150"/>
      <c r="AB198" s="150"/>
      <c r="AC198" s="150"/>
      <c r="AD198" s="150"/>
      <c r="AE198" s="150"/>
      <c r="AF198" s="150"/>
      <c r="AG198" s="150" t="s">
        <v>128</v>
      </c>
      <c r="AH198" s="150"/>
      <c r="AI198" s="150"/>
      <c r="AJ198" s="150"/>
      <c r="AK198" s="150"/>
      <c r="AL198" s="150"/>
      <c r="AM198" s="150"/>
      <c r="AN198" s="150"/>
      <c r="AO198" s="150"/>
      <c r="AP198" s="150"/>
      <c r="AQ198" s="150"/>
      <c r="AR198" s="150"/>
      <c r="AS198" s="150"/>
      <c r="AT198" s="150"/>
      <c r="AU198" s="150"/>
      <c r="AV198" s="150"/>
      <c r="AW198" s="150"/>
      <c r="AX198" s="150"/>
      <c r="AY198" s="150"/>
      <c r="AZ198" s="150"/>
      <c r="BA198" s="150"/>
      <c r="BB198" s="150"/>
      <c r="BC198" s="150"/>
      <c r="BD198" s="150"/>
      <c r="BE198" s="150"/>
      <c r="BF198" s="150"/>
      <c r="BG198" s="150"/>
      <c r="BH198" s="150"/>
    </row>
    <row r="199" spans="1:60" outlineLevel="1" x14ac:dyDescent="0.2">
      <c r="A199" s="157"/>
      <c r="B199" s="158"/>
      <c r="C199" s="249" t="s">
        <v>359</v>
      </c>
      <c r="D199" s="250"/>
      <c r="E199" s="250"/>
      <c r="F199" s="250"/>
      <c r="G199" s="250"/>
      <c r="H199" s="159"/>
      <c r="I199" s="159"/>
      <c r="J199" s="159"/>
      <c r="K199" s="159"/>
      <c r="L199" s="159"/>
      <c r="M199" s="159"/>
      <c r="N199" s="159"/>
      <c r="O199" s="159"/>
      <c r="P199" s="159"/>
      <c r="Q199" s="159"/>
      <c r="R199" s="159"/>
      <c r="S199" s="159"/>
      <c r="T199" s="159"/>
      <c r="U199" s="159"/>
      <c r="V199" s="159"/>
      <c r="W199" s="159"/>
      <c r="X199" s="159"/>
      <c r="Y199" s="150"/>
      <c r="Z199" s="150"/>
      <c r="AA199" s="150"/>
      <c r="AB199" s="150"/>
      <c r="AC199" s="150"/>
      <c r="AD199" s="150"/>
      <c r="AE199" s="150"/>
      <c r="AF199" s="150"/>
      <c r="AG199" s="150" t="s">
        <v>173</v>
      </c>
      <c r="AH199" s="150"/>
      <c r="AI199" s="150"/>
      <c r="AJ199" s="150"/>
      <c r="AK199" s="150"/>
      <c r="AL199" s="150"/>
      <c r="AM199" s="150"/>
      <c r="AN199" s="150"/>
      <c r="AO199" s="150"/>
      <c r="AP199" s="150"/>
      <c r="AQ199" s="150"/>
      <c r="AR199" s="150"/>
      <c r="AS199" s="150"/>
      <c r="AT199" s="150"/>
      <c r="AU199" s="150"/>
      <c r="AV199" s="150"/>
      <c r="AW199" s="150"/>
      <c r="AX199" s="150"/>
      <c r="AY199" s="150"/>
      <c r="AZ199" s="150"/>
      <c r="BA199" s="150"/>
      <c r="BB199" s="150"/>
      <c r="BC199" s="150"/>
      <c r="BD199" s="150"/>
      <c r="BE199" s="150"/>
      <c r="BF199" s="150"/>
      <c r="BG199" s="150"/>
      <c r="BH199" s="150"/>
    </row>
    <row r="200" spans="1:60" outlineLevel="1" x14ac:dyDescent="0.2">
      <c r="A200" s="157"/>
      <c r="B200" s="158"/>
      <c r="C200" s="187" t="s">
        <v>360</v>
      </c>
      <c r="D200" s="160"/>
      <c r="E200" s="161">
        <v>11.500500000000001</v>
      </c>
      <c r="F200" s="159"/>
      <c r="G200" s="159"/>
      <c r="H200" s="159"/>
      <c r="I200" s="159"/>
      <c r="J200" s="159"/>
      <c r="K200" s="159"/>
      <c r="L200" s="159"/>
      <c r="M200" s="159"/>
      <c r="N200" s="159"/>
      <c r="O200" s="159"/>
      <c r="P200" s="159"/>
      <c r="Q200" s="159"/>
      <c r="R200" s="159"/>
      <c r="S200" s="159"/>
      <c r="T200" s="159"/>
      <c r="U200" s="159"/>
      <c r="V200" s="159"/>
      <c r="W200" s="159"/>
      <c r="X200" s="159"/>
      <c r="Y200" s="150"/>
      <c r="Z200" s="150"/>
      <c r="AA200" s="150"/>
      <c r="AB200" s="150"/>
      <c r="AC200" s="150"/>
      <c r="AD200" s="150"/>
      <c r="AE200" s="150"/>
      <c r="AF200" s="150"/>
      <c r="AG200" s="150" t="s">
        <v>132</v>
      </c>
      <c r="AH200" s="150">
        <v>5</v>
      </c>
      <c r="AI200" s="150"/>
      <c r="AJ200" s="150"/>
      <c r="AK200" s="150"/>
      <c r="AL200" s="150"/>
      <c r="AM200" s="150"/>
      <c r="AN200" s="150"/>
      <c r="AO200" s="150"/>
      <c r="AP200" s="150"/>
      <c r="AQ200" s="150"/>
      <c r="AR200" s="150"/>
      <c r="AS200" s="150"/>
      <c r="AT200" s="150"/>
      <c r="AU200" s="150"/>
      <c r="AV200" s="150"/>
      <c r="AW200" s="150"/>
      <c r="AX200" s="150"/>
      <c r="AY200" s="150"/>
      <c r="AZ200" s="150"/>
      <c r="BA200" s="150"/>
      <c r="BB200" s="150"/>
      <c r="BC200" s="150"/>
      <c r="BD200" s="150"/>
      <c r="BE200" s="150"/>
      <c r="BF200" s="150"/>
      <c r="BG200" s="150"/>
      <c r="BH200" s="150"/>
    </row>
    <row r="201" spans="1:60" x14ac:dyDescent="0.2">
      <c r="A201" s="163" t="s">
        <v>119</v>
      </c>
      <c r="B201" s="164" t="s">
        <v>81</v>
      </c>
      <c r="C201" s="185" t="s">
        <v>82</v>
      </c>
      <c r="D201" s="165"/>
      <c r="E201" s="166"/>
      <c r="F201" s="167"/>
      <c r="G201" s="167">
        <f>SUMIF(AG202:AG210,"&lt;&gt;NOR",G202:G210)</f>
        <v>0</v>
      </c>
      <c r="H201" s="167"/>
      <c r="I201" s="167">
        <f>SUM(I202:I210)</f>
        <v>0</v>
      </c>
      <c r="J201" s="167"/>
      <c r="K201" s="167">
        <f>SUM(K202:K210)</f>
        <v>0</v>
      </c>
      <c r="L201" s="167"/>
      <c r="M201" s="167">
        <f>SUM(M202:M210)</f>
        <v>0</v>
      </c>
      <c r="N201" s="167"/>
      <c r="O201" s="167">
        <f>SUM(O202:O210)</f>
        <v>6.0000000000000005E-2</v>
      </c>
      <c r="P201" s="167"/>
      <c r="Q201" s="167">
        <f>SUM(Q202:Q210)</f>
        <v>0</v>
      </c>
      <c r="R201" s="167"/>
      <c r="S201" s="167"/>
      <c r="T201" s="168"/>
      <c r="U201" s="162"/>
      <c r="V201" s="162">
        <f>SUM(V202:V210)</f>
        <v>4.1400000000000006</v>
      </c>
      <c r="W201" s="162"/>
      <c r="X201" s="162"/>
      <c r="AG201" t="s">
        <v>120</v>
      </c>
    </row>
    <row r="202" spans="1:60" outlineLevel="1" x14ac:dyDescent="0.2">
      <c r="A202" s="169">
        <v>53</v>
      </c>
      <c r="B202" s="170" t="s">
        <v>361</v>
      </c>
      <c r="C202" s="186" t="s">
        <v>362</v>
      </c>
      <c r="D202" s="171" t="s">
        <v>244</v>
      </c>
      <c r="E202" s="172">
        <v>16.399999999999999</v>
      </c>
      <c r="F202" s="173"/>
      <c r="G202" s="174">
        <f>ROUND(E202*F202,2)</f>
        <v>0</v>
      </c>
      <c r="H202" s="173"/>
      <c r="I202" s="174">
        <f>ROUND(E202*H202,2)</f>
        <v>0</v>
      </c>
      <c r="J202" s="173"/>
      <c r="K202" s="174">
        <f>ROUND(E202*J202,2)</f>
        <v>0</v>
      </c>
      <c r="L202" s="174">
        <v>15</v>
      </c>
      <c r="M202" s="174">
        <f>G202*(1+L202/100)</f>
        <v>0</v>
      </c>
      <c r="N202" s="174">
        <v>0</v>
      </c>
      <c r="O202" s="174">
        <f>ROUND(E202*N202,2)</f>
        <v>0</v>
      </c>
      <c r="P202" s="174">
        <v>0</v>
      </c>
      <c r="Q202" s="174">
        <f>ROUND(E202*P202,2)</f>
        <v>0</v>
      </c>
      <c r="R202" s="174" t="s">
        <v>289</v>
      </c>
      <c r="S202" s="174" t="s">
        <v>125</v>
      </c>
      <c r="T202" s="175" t="s">
        <v>126</v>
      </c>
      <c r="U202" s="159">
        <v>6.6000000000000003E-2</v>
      </c>
      <c r="V202" s="159">
        <f>ROUND(E202*U202,2)</f>
        <v>1.08</v>
      </c>
      <c r="W202" s="159"/>
      <c r="X202" s="159" t="s">
        <v>127</v>
      </c>
      <c r="Y202" s="150"/>
      <c r="Z202" s="150"/>
      <c r="AA202" s="150"/>
      <c r="AB202" s="150"/>
      <c r="AC202" s="150"/>
      <c r="AD202" s="150"/>
      <c r="AE202" s="150"/>
      <c r="AF202" s="150"/>
      <c r="AG202" s="150" t="s">
        <v>128</v>
      </c>
      <c r="AH202" s="150"/>
      <c r="AI202" s="150"/>
      <c r="AJ202" s="150"/>
      <c r="AK202" s="150"/>
      <c r="AL202" s="150"/>
      <c r="AM202" s="150"/>
      <c r="AN202" s="150"/>
      <c r="AO202" s="150"/>
      <c r="AP202" s="150"/>
      <c r="AQ202" s="150"/>
      <c r="AR202" s="150"/>
      <c r="AS202" s="150"/>
      <c r="AT202" s="150"/>
      <c r="AU202" s="150"/>
      <c r="AV202" s="150"/>
      <c r="AW202" s="150"/>
      <c r="AX202" s="150"/>
      <c r="AY202" s="150"/>
      <c r="AZ202" s="150"/>
      <c r="BA202" s="150"/>
      <c r="BB202" s="150"/>
      <c r="BC202" s="150"/>
      <c r="BD202" s="150"/>
      <c r="BE202" s="150"/>
      <c r="BF202" s="150"/>
      <c r="BG202" s="150"/>
      <c r="BH202" s="150"/>
    </row>
    <row r="203" spans="1:60" outlineLevel="1" x14ac:dyDescent="0.2">
      <c r="A203" s="157"/>
      <c r="B203" s="158"/>
      <c r="C203" s="251" t="s">
        <v>363</v>
      </c>
      <c r="D203" s="252"/>
      <c r="E203" s="252"/>
      <c r="F203" s="252"/>
      <c r="G203" s="252"/>
      <c r="H203" s="159"/>
      <c r="I203" s="159"/>
      <c r="J203" s="159"/>
      <c r="K203" s="159"/>
      <c r="L203" s="159"/>
      <c r="M203" s="159"/>
      <c r="N203" s="159"/>
      <c r="O203" s="159"/>
      <c r="P203" s="159"/>
      <c r="Q203" s="159"/>
      <c r="R203" s="159"/>
      <c r="S203" s="159"/>
      <c r="T203" s="159"/>
      <c r="U203" s="159"/>
      <c r="V203" s="159"/>
      <c r="W203" s="159"/>
      <c r="X203" s="159"/>
      <c r="Y203" s="150"/>
      <c r="Z203" s="150"/>
      <c r="AA203" s="150"/>
      <c r="AB203" s="150"/>
      <c r="AC203" s="150"/>
      <c r="AD203" s="150"/>
      <c r="AE203" s="150"/>
      <c r="AF203" s="150"/>
      <c r="AG203" s="150" t="s">
        <v>130</v>
      </c>
      <c r="AH203" s="150"/>
      <c r="AI203" s="150"/>
      <c r="AJ203" s="150"/>
      <c r="AK203" s="150"/>
      <c r="AL203" s="150"/>
      <c r="AM203" s="150"/>
      <c r="AN203" s="150"/>
      <c r="AO203" s="150"/>
      <c r="AP203" s="150"/>
      <c r="AQ203" s="150"/>
      <c r="AR203" s="150"/>
      <c r="AS203" s="150"/>
      <c r="AT203" s="150"/>
      <c r="AU203" s="150"/>
      <c r="AV203" s="150"/>
      <c r="AW203" s="150"/>
      <c r="AX203" s="150"/>
      <c r="AY203" s="150"/>
      <c r="AZ203" s="150"/>
      <c r="BA203" s="150"/>
      <c r="BB203" s="150"/>
      <c r="BC203" s="150"/>
      <c r="BD203" s="150"/>
      <c r="BE203" s="150"/>
      <c r="BF203" s="150"/>
      <c r="BG203" s="150"/>
      <c r="BH203" s="150"/>
    </row>
    <row r="204" spans="1:60" outlineLevel="1" x14ac:dyDescent="0.2">
      <c r="A204" s="157"/>
      <c r="B204" s="158"/>
      <c r="C204" s="187" t="s">
        <v>364</v>
      </c>
      <c r="D204" s="160"/>
      <c r="E204" s="161">
        <v>4.7</v>
      </c>
      <c r="F204" s="159"/>
      <c r="G204" s="159"/>
      <c r="H204" s="159"/>
      <c r="I204" s="159"/>
      <c r="J204" s="159"/>
      <c r="K204" s="159"/>
      <c r="L204" s="159"/>
      <c r="M204" s="159"/>
      <c r="N204" s="159"/>
      <c r="O204" s="159"/>
      <c r="P204" s="159"/>
      <c r="Q204" s="159"/>
      <c r="R204" s="159"/>
      <c r="S204" s="159"/>
      <c r="T204" s="159"/>
      <c r="U204" s="159"/>
      <c r="V204" s="159"/>
      <c r="W204" s="159"/>
      <c r="X204" s="159"/>
      <c r="Y204" s="150"/>
      <c r="Z204" s="150"/>
      <c r="AA204" s="150"/>
      <c r="AB204" s="150"/>
      <c r="AC204" s="150"/>
      <c r="AD204" s="150"/>
      <c r="AE204" s="150"/>
      <c r="AF204" s="150"/>
      <c r="AG204" s="150" t="s">
        <v>132</v>
      </c>
      <c r="AH204" s="150">
        <v>0</v>
      </c>
      <c r="AI204" s="150"/>
      <c r="AJ204" s="150"/>
      <c r="AK204" s="150"/>
      <c r="AL204" s="150"/>
      <c r="AM204" s="150"/>
      <c r="AN204" s="150"/>
      <c r="AO204" s="150"/>
      <c r="AP204" s="150"/>
      <c r="AQ204" s="150"/>
      <c r="AR204" s="150"/>
      <c r="AS204" s="150"/>
      <c r="AT204" s="150"/>
      <c r="AU204" s="150"/>
      <c r="AV204" s="150"/>
      <c r="AW204" s="150"/>
      <c r="AX204" s="150"/>
      <c r="AY204" s="150"/>
      <c r="AZ204" s="150"/>
      <c r="BA204" s="150"/>
      <c r="BB204" s="150"/>
      <c r="BC204" s="150"/>
      <c r="BD204" s="150"/>
      <c r="BE204" s="150"/>
      <c r="BF204" s="150"/>
      <c r="BG204" s="150"/>
      <c r="BH204" s="150"/>
    </row>
    <row r="205" spans="1:60" outlineLevel="1" x14ac:dyDescent="0.2">
      <c r="A205" s="157"/>
      <c r="B205" s="158"/>
      <c r="C205" s="187" t="s">
        <v>365</v>
      </c>
      <c r="D205" s="160"/>
      <c r="E205" s="161">
        <v>7</v>
      </c>
      <c r="F205" s="159"/>
      <c r="G205" s="159"/>
      <c r="H205" s="159"/>
      <c r="I205" s="159"/>
      <c r="J205" s="159"/>
      <c r="K205" s="159"/>
      <c r="L205" s="159"/>
      <c r="M205" s="159"/>
      <c r="N205" s="159"/>
      <c r="O205" s="159"/>
      <c r="P205" s="159"/>
      <c r="Q205" s="159"/>
      <c r="R205" s="159"/>
      <c r="S205" s="159"/>
      <c r="T205" s="159"/>
      <c r="U205" s="159"/>
      <c r="V205" s="159"/>
      <c r="W205" s="159"/>
      <c r="X205" s="159"/>
      <c r="Y205" s="150"/>
      <c r="Z205" s="150"/>
      <c r="AA205" s="150"/>
      <c r="AB205" s="150"/>
      <c r="AC205" s="150"/>
      <c r="AD205" s="150"/>
      <c r="AE205" s="150"/>
      <c r="AF205" s="150"/>
      <c r="AG205" s="150" t="s">
        <v>132</v>
      </c>
      <c r="AH205" s="150">
        <v>0</v>
      </c>
      <c r="AI205" s="150"/>
      <c r="AJ205" s="150"/>
      <c r="AK205" s="150"/>
      <c r="AL205" s="150"/>
      <c r="AM205" s="150"/>
      <c r="AN205" s="150"/>
      <c r="AO205" s="150"/>
      <c r="AP205" s="150"/>
      <c r="AQ205" s="150"/>
      <c r="AR205" s="150"/>
      <c r="AS205" s="150"/>
      <c r="AT205" s="150"/>
      <c r="AU205" s="150"/>
      <c r="AV205" s="150"/>
      <c r="AW205" s="150"/>
      <c r="AX205" s="150"/>
      <c r="AY205" s="150"/>
      <c r="AZ205" s="150"/>
      <c r="BA205" s="150"/>
      <c r="BB205" s="150"/>
      <c r="BC205" s="150"/>
      <c r="BD205" s="150"/>
      <c r="BE205" s="150"/>
      <c r="BF205" s="150"/>
      <c r="BG205" s="150"/>
      <c r="BH205" s="150"/>
    </row>
    <row r="206" spans="1:60" outlineLevel="1" x14ac:dyDescent="0.2">
      <c r="A206" s="157"/>
      <c r="B206" s="158"/>
      <c r="C206" s="187" t="s">
        <v>366</v>
      </c>
      <c r="D206" s="160"/>
      <c r="E206" s="161">
        <v>4.7</v>
      </c>
      <c r="F206" s="159"/>
      <c r="G206" s="159"/>
      <c r="H206" s="159"/>
      <c r="I206" s="159"/>
      <c r="J206" s="159"/>
      <c r="K206" s="159"/>
      <c r="L206" s="159"/>
      <c r="M206" s="159"/>
      <c r="N206" s="159"/>
      <c r="O206" s="159"/>
      <c r="P206" s="159"/>
      <c r="Q206" s="159"/>
      <c r="R206" s="159"/>
      <c r="S206" s="159"/>
      <c r="T206" s="159"/>
      <c r="U206" s="159"/>
      <c r="V206" s="159"/>
      <c r="W206" s="159"/>
      <c r="X206" s="159"/>
      <c r="Y206" s="150"/>
      <c r="Z206" s="150"/>
      <c r="AA206" s="150"/>
      <c r="AB206" s="150"/>
      <c r="AC206" s="150"/>
      <c r="AD206" s="150"/>
      <c r="AE206" s="150"/>
      <c r="AF206" s="150"/>
      <c r="AG206" s="150" t="s">
        <v>132</v>
      </c>
      <c r="AH206" s="150">
        <v>0</v>
      </c>
      <c r="AI206" s="150"/>
      <c r="AJ206" s="150"/>
      <c r="AK206" s="150"/>
      <c r="AL206" s="150"/>
      <c r="AM206" s="150"/>
      <c r="AN206" s="150"/>
      <c r="AO206" s="150"/>
      <c r="AP206" s="150"/>
      <c r="AQ206" s="150"/>
      <c r="AR206" s="150"/>
      <c r="AS206" s="150"/>
      <c r="AT206" s="150"/>
      <c r="AU206" s="150"/>
      <c r="AV206" s="150"/>
      <c r="AW206" s="150"/>
      <c r="AX206" s="150"/>
      <c r="AY206" s="150"/>
      <c r="AZ206" s="150"/>
      <c r="BA206" s="150"/>
      <c r="BB206" s="150"/>
      <c r="BC206" s="150"/>
      <c r="BD206" s="150"/>
      <c r="BE206" s="150"/>
      <c r="BF206" s="150"/>
      <c r="BG206" s="150"/>
      <c r="BH206" s="150"/>
    </row>
    <row r="207" spans="1:60" ht="22.5" outlineLevel="1" x14ac:dyDescent="0.2">
      <c r="A207" s="177">
        <v>54</v>
      </c>
      <c r="B207" s="178" t="s">
        <v>367</v>
      </c>
      <c r="C207" s="188" t="s">
        <v>368</v>
      </c>
      <c r="D207" s="179" t="s">
        <v>300</v>
      </c>
      <c r="E207" s="180">
        <v>1</v>
      </c>
      <c r="F207" s="181"/>
      <c r="G207" s="182">
        <f>ROUND(E207*F207,2)</f>
        <v>0</v>
      </c>
      <c r="H207" s="181"/>
      <c r="I207" s="182">
        <f>ROUND(E207*H207,2)</f>
        <v>0</v>
      </c>
      <c r="J207" s="181"/>
      <c r="K207" s="182">
        <f>ROUND(E207*J207,2)</f>
        <v>0</v>
      </c>
      <c r="L207" s="182">
        <v>15</v>
      </c>
      <c r="M207" s="182">
        <f>G207*(1+L207/100)</f>
        <v>0</v>
      </c>
      <c r="N207" s="182">
        <v>9.6299999999999997E-3</v>
      </c>
      <c r="O207" s="182">
        <f>ROUND(E207*N207,2)</f>
        <v>0.01</v>
      </c>
      <c r="P207" s="182">
        <v>0</v>
      </c>
      <c r="Q207" s="182">
        <f>ROUND(E207*P207,2)</f>
        <v>0</v>
      </c>
      <c r="R207" s="182" t="s">
        <v>194</v>
      </c>
      <c r="S207" s="182" t="s">
        <v>125</v>
      </c>
      <c r="T207" s="183" t="s">
        <v>126</v>
      </c>
      <c r="U207" s="159">
        <v>0</v>
      </c>
      <c r="V207" s="159">
        <f>ROUND(E207*U207,2)</f>
        <v>0</v>
      </c>
      <c r="W207" s="159"/>
      <c r="X207" s="159" t="s">
        <v>195</v>
      </c>
      <c r="Y207" s="150"/>
      <c r="Z207" s="150"/>
      <c r="AA207" s="150"/>
      <c r="AB207" s="150"/>
      <c r="AC207" s="150"/>
      <c r="AD207" s="150"/>
      <c r="AE207" s="150"/>
      <c r="AF207" s="150"/>
      <c r="AG207" s="150" t="s">
        <v>196</v>
      </c>
      <c r="AH207" s="150"/>
      <c r="AI207" s="150"/>
      <c r="AJ207" s="150"/>
      <c r="AK207" s="150"/>
      <c r="AL207" s="150"/>
      <c r="AM207" s="150"/>
      <c r="AN207" s="150"/>
      <c r="AO207" s="150"/>
      <c r="AP207" s="150"/>
      <c r="AQ207" s="150"/>
      <c r="AR207" s="150"/>
      <c r="AS207" s="150"/>
      <c r="AT207" s="150"/>
      <c r="AU207" s="150"/>
      <c r="AV207" s="150"/>
      <c r="AW207" s="150"/>
      <c r="AX207" s="150"/>
      <c r="AY207" s="150"/>
      <c r="AZ207" s="150"/>
      <c r="BA207" s="150"/>
      <c r="BB207" s="150"/>
      <c r="BC207" s="150"/>
      <c r="BD207" s="150"/>
      <c r="BE207" s="150"/>
      <c r="BF207" s="150"/>
      <c r="BG207" s="150"/>
      <c r="BH207" s="150"/>
    </row>
    <row r="208" spans="1:60" ht="22.5" outlineLevel="1" x14ac:dyDescent="0.2">
      <c r="A208" s="177">
        <v>55</v>
      </c>
      <c r="B208" s="178" t="s">
        <v>369</v>
      </c>
      <c r="C208" s="188" t="s">
        <v>370</v>
      </c>
      <c r="D208" s="179" t="s">
        <v>300</v>
      </c>
      <c r="E208" s="180">
        <v>3</v>
      </c>
      <c r="F208" s="181"/>
      <c r="G208" s="182">
        <f>ROUND(E208*F208,2)</f>
        <v>0</v>
      </c>
      <c r="H208" s="181"/>
      <c r="I208" s="182">
        <f>ROUND(E208*H208,2)</f>
        <v>0</v>
      </c>
      <c r="J208" s="181"/>
      <c r="K208" s="182">
        <f>ROUND(E208*J208,2)</f>
        <v>0</v>
      </c>
      <c r="L208" s="182">
        <v>15</v>
      </c>
      <c r="M208" s="182">
        <f>G208*(1+L208/100)</f>
        <v>0</v>
      </c>
      <c r="N208" s="182">
        <v>1.6049999999999998E-2</v>
      </c>
      <c r="O208" s="182">
        <f>ROUND(E208*N208,2)</f>
        <v>0.05</v>
      </c>
      <c r="P208" s="182">
        <v>0</v>
      </c>
      <c r="Q208" s="182">
        <f>ROUND(E208*P208,2)</f>
        <v>0</v>
      </c>
      <c r="R208" s="182" t="s">
        <v>194</v>
      </c>
      <c r="S208" s="182" t="s">
        <v>125</v>
      </c>
      <c r="T208" s="183" t="s">
        <v>126</v>
      </c>
      <c r="U208" s="159">
        <v>0</v>
      </c>
      <c r="V208" s="159">
        <f>ROUND(E208*U208,2)</f>
        <v>0</v>
      </c>
      <c r="W208" s="159"/>
      <c r="X208" s="159" t="s">
        <v>195</v>
      </c>
      <c r="Y208" s="150"/>
      <c r="Z208" s="150"/>
      <c r="AA208" s="150"/>
      <c r="AB208" s="150"/>
      <c r="AC208" s="150"/>
      <c r="AD208" s="150"/>
      <c r="AE208" s="150"/>
      <c r="AF208" s="150"/>
      <c r="AG208" s="150" t="s">
        <v>196</v>
      </c>
      <c r="AH208" s="150"/>
      <c r="AI208" s="150"/>
      <c r="AJ208" s="150"/>
      <c r="AK208" s="150"/>
      <c r="AL208" s="150"/>
      <c r="AM208" s="150"/>
      <c r="AN208" s="150"/>
      <c r="AO208" s="150"/>
      <c r="AP208" s="150"/>
      <c r="AQ208" s="150"/>
      <c r="AR208" s="150"/>
      <c r="AS208" s="150"/>
      <c r="AT208" s="150"/>
      <c r="AU208" s="150"/>
      <c r="AV208" s="150"/>
      <c r="AW208" s="150"/>
      <c r="AX208" s="150"/>
      <c r="AY208" s="150"/>
      <c r="AZ208" s="150"/>
      <c r="BA208" s="150"/>
      <c r="BB208" s="150"/>
      <c r="BC208" s="150"/>
      <c r="BD208" s="150"/>
      <c r="BE208" s="150"/>
      <c r="BF208" s="150"/>
      <c r="BG208" s="150"/>
      <c r="BH208" s="150"/>
    </row>
    <row r="209" spans="1:60" outlineLevel="1" x14ac:dyDescent="0.2">
      <c r="A209" s="169">
        <v>56</v>
      </c>
      <c r="B209" s="170" t="s">
        <v>371</v>
      </c>
      <c r="C209" s="186" t="s">
        <v>372</v>
      </c>
      <c r="D209" s="171" t="s">
        <v>300</v>
      </c>
      <c r="E209" s="172">
        <v>3</v>
      </c>
      <c r="F209" s="173"/>
      <c r="G209" s="174">
        <f>ROUND(E209*F209,2)</f>
        <v>0</v>
      </c>
      <c r="H209" s="173"/>
      <c r="I209" s="174">
        <f>ROUND(E209*H209,2)</f>
        <v>0</v>
      </c>
      <c r="J209" s="173"/>
      <c r="K209" s="174">
        <f>ROUND(E209*J209,2)</f>
        <v>0</v>
      </c>
      <c r="L209" s="174">
        <v>15</v>
      </c>
      <c r="M209" s="174">
        <f>G209*(1+L209/100)</f>
        <v>0</v>
      </c>
      <c r="N209" s="174">
        <v>6.9999999999999994E-5</v>
      </c>
      <c r="O209" s="174">
        <f>ROUND(E209*N209,2)</f>
        <v>0</v>
      </c>
      <c r="P209" s="174">
        <v>0</v>
      </c>
      <c r="Q209" s="174">
        <f>ROUND(E209*P209,2)</f>
        <v>0</v>
      </c>
      <c r="R209" s="174"/>
      <c r="S209" s="174" t="s">
        <v>235</v>
      </c>
      <c r="T209" s="175" t="s">
        <v>236</v>
      </c>
      <c r="U209" s="159">
        <v>1.02</v>
      </c>
      <c r="V209" s="159">
        <f>ROUND(E209*U209,2)</f>
        <v>3.06</v>
      </c>
      <c r="W209" s="159"/>
      <c r="X209" s="159" t="s">
        <v>127</v>
      </c>
      <c r="Y209" s="150"/>
      <c r="Z209" s="150"/>
      <c r="AA209" s="150"/>
      <c r="AB209" s="150"/>
      <c r="AC209" s="150"/>
      <c r="AD209" s="150"/>
      <c r="AE209" s="150"/>
      <c r="AF209" s="150"/>
      <c r="AG209" s="150" t="s">
        <v>128</v>
      </c>
      <c r="AH209" s="150"/>
      <c r="AI209" s="150"/>
      <c r="AJ209" s="150"/>
      <c r="AK209" s="150"/>
      <c r="AL209" s="150"/>
      <c r="AM209" s="150"/>
      <c r="AN209" s="150"/>
      <c r="AO209" s="150"/>
      <c r="AP209" s="150"/>
      <c r="AQ209" s="150"/>
      <c r="AR209" s="150"/>
      <c r="AS209" s="150"/>
      <c r="AT209" s="150"/>
      <c r="AU209" s="150"/>
      <c r="AV209" s="150"/>
      <c r="AW209" s="150"/>
      <c r="AX209" s="150"/>
      <c r="AY209" s="150"/>
      <c r="AZ209" s="150"/>
      <c r="BA209" s="150"/>
      <c r="BB209" s="150"/>
      <c r="BC209" s="150"/>
      <c r="BD209" s="150"/>
      <c r="BE209" s="150"/>
      <c r="BF209" s="150"/>
      <c r="BG209" s="150"/>
      <c r="BH209" s="150"/>
    </row>
    <row r="210" spans="1:60" outlineLevel="1" x14ac:dyDescent="0.2">
      <c r="A210" s="157"/>
      <c r="B210" s="158"/>
      <c r="C210" s="187" t="s">
        <v>322</v>
      </c>
      <c r="D210" s="160"/>
      <c r="E210" s="161">
        <v>3</v>
      </c>
      <c r="F210" s="159"/>
      <c r="G210" s="159"/>
      <c r="H210" s="159"/>
      <c r="I210" s="159"/>
      <c r="J210" s="159"/>
      <c r="K210" s="159"/>
      <c r="L210" s="159"/>
      <c r="M210" s="159"/>
      <c r="N210" s="159"/>
      <c r="O210" s="159"/>
      <c r="P210" s="159"/>
      <c r="Q210" s="159"/>
      <c r="R210" s="159"/>
      <c r="S210" s="159"/>
      <c r="T210" s="159"/>
      <c r="U210" s="159"/>
      <c r="V210" s="159"/>
      <c r="W210" s="159"/>
      <c r="X210" s="159"/>
      <c r="Y210" s="150"/>
      <c r="Z210" s="150"/>
      <c r="AA210" s="150"/>
      <c r="AB210" s="150"/>
      <c r="AC210" s="150"/>
      <c r="AD210" s="150"/>
      <c r="AE210" s="150"/>
      <c r="AF210" s="150"/>
      <c r="AG210" s="150" t="s">
        <v>132</v>
      </c>
      <c r="AH210" s="150">
        <v>0</v>
      </c>
      <c r="AI210" s="150"/>
      <c r="AJ210" s="150"/>
      <c r="AK210" s="150"/>
      <c r="AL210" s="150"/>
      <c r="AM210" s="150"/>
      <c r="AN210" s="150"/>
      <c r="AO210" s="150"/>
      <c r="AP210" s="150"/>
      <c r="AQ210" s="150"/>
      <c r="AR210" s="150"/>
      <c r="AS210" s="150"/>
      <c r="AT210" s="150"/>
      <c r="AU210" s="150"/>
      <c r="AV210" s="150"/>
      <c r="AW210" s="150"/>
      <c r="AX210" s="150"/>
      <c r="AY210" s="150"/>
      <c r="AZ210" s="150"/>
      <c r="BA210" s="150"/>
      <c r="BB210" s="150"/>
      <c r="BC210" s="150"/>
      <c r="BD210" s="150"/>
      <c r="BE210" s="150"/>
      <c r="BF210" s="150"/>
      <c r="BG210" s="150"/>
      <c r="BH210" s="150"/>
    </row>
    <row r="211" spans="1:60" x14ac:dyDescent="0.2">
      <c r="A211" s="163" t="s">
        <v>119</v>
      </c>
      <c r="B211" s="164" t="s">
        <v>83</v>
      </c>
      <c r="C211" s="185" t="s">
        <v>84</v>
      </c>
      <c r="D211" s="165"/>
      <c r="E211" s="166"/>
      <c r="F211" s="167"/>
      <c r="G211" s="167">
        <f>SUMIF(AG212:AG236,"&lt;&gt;NOR",G212:G236)</f>
        <v>0</v>
      </c>
      <c r="H211" s="167"/>
      <c r="I211" s="167">
        <f>SUM(I212:I236)</f>
        <v>0</v>
      </c>
      <c r="J211" s="167"/>
      <c r="K211" s="167">
        <f>SUM(K212:K236)</f>
        <v>0</v>
      </c>
      <c r="L211" s="167"/>
      <c r="M211" s="167">
        <f>SUM(M212:M236)</f>
        <v>0</v>
      </c>
      <c r="N211" s="167"/>
      <c r="O211" s="167">
        <f>SUM(O212:O236)</f>
        <v>14.99</v>
      </c>
      <c r="P211" s="167"/>
      <c r="Q211" s="167">
        <f>SUM(Q212:Q236)</f>
        <v>0</v>
      </c>
      <c r="R211" s="167"/>
      <c r="S211" s="167"/>
      <c r="T211" s="168"/>
      <c r="U211" s="162"/>
      <c r="V211" s="162">
        <f>SUM(V212:V236)</f>
        <v>57.86</v>
      </c>
      <c r="W211" s="162"/>
      <c r="X211" s="162"/>
      <c r="AG211" t="s">
        <v>120</v>
      </c>
    </row>
    <row r="212" spans="1:60" outlineLevel="1" x14ac:dyDescent="0.2">
      <c r="A212" s="169">
        <v>57</v>
      </c>
      <c r="B212" s="170" t="s">
        <v>373</v>
      </c>
      <c r="C212" s="186" t="s">
        <v>374</v>
      </c>
      <c r="D212" s="171" t="s">
        <v>300</v>
      </c>
      <c r="E212" s="172">
        <v>12</v>
      </c>
      <c r="F212" s="173"/>
      <c r="G212" s="174">
        <f>ROUND(E212*F212,2)</f>
        <v>0</v>
      </c>
      <c r="H212" s="173"/>
      <c r="I212" s="174">
        <f>ROUND(E212*H212,2)</f>
        <v>0</v>
      </c>
      <c r="J212" s="173"/>
      <c r="K212" s="174">
        <f>ROUND(E212*J212,2)</f>
        <v>0</v>
      </c>
      <c r="L212" s="174">
        <v>15</v>
      </c>
      <c r="M212" s="174">
        <f>G212*(1+L212/100)</f>
        <v>0</v>
      </c>
      <c r="N212" s="174">
        <v>0</v>
      </c>
      <c r="O212" s="174">
        <f>ROUND(E212*N212,2)</f>
        <v>0</v>
      </c>
      <c r="P212" s="174">
        <v>0</v>
      </c>
      <c r="Q212" s="174">
        <f>ROUND(E212*P212,2)</f>
        <v>0</v>
      </c>
      <c r="R212" s="174" t="s">
        <v>289</v>
      </c>
      <c r="S212" s="174" t="s">
        <v>125</v>
      </c>
      <c r="T212" s="175" t="s">
        <v>126</v>
      </c>
      <c r="U212" s="159">
        <v>0.94599999999999995</v>
      </c>
      <c r="V212" s="159">
        <f>ROUND(E212*U212,2)</f>
        <v>11.35</v>
      </c>
      <c r="W212" s="159"/>
      <c r="X212" s="159" t="s">
        <v>127</v>
      </c>
      <c r="Y212" s="150"/>
      <c r="Z212" s="150"/>
      <c r="AA212" s="150"/>
      <c r="AB212" s="150"/>
      <c r="AC212" s="150"/>
      <c r="AD212" s="150"/>
      <c r="AE212" s="150"/>
      <c r="AF212" s="150"/>
      <c r="AG212" s="150" t="s">
        <v>128</v>
      </c>
      <c r="AH212" s="150"/>
      <c r="AI212" s="150"/>
      <c r="AJ212" s="150"/>
      <c r="AK212" s="150"/>
      <c r="AL212" s="150"/>
      <c r="AM212" s="150"/>
      <c r="AN212" s="150"/>
      <c r="AO212" s="150"/>
      <c r="AP212" s="150"/>
      <c r="AQ212" s="150"/>
      <c r="AR212" s="150"/>
      <c r="AS212" s="150"/>
      <c r="AT212" s="150"/>
      <c r="AU212" s="150"/>
      <c r="AV212" s="150"/>
      <c r="AW212" s="150"/>
      <c r="AX212" s="150"/>
      <c r="AY212" s="150"/>
      <c r="AZ212" s="150"/>
      <c r="BA212" s="150"/>
      <c r="BB212" s="150"/>
      <c r="BC212" s="150"/>
      <c r="BD212" s="150"/>
      <c r="BE212" s="150"/>
      <c r="BF212" s="150"/>
      <c r="BG212" s="150"/>
      <c r="BH212" s="150"/>
    </row>
    <row r="213" spans="1:60" outlineLevel="1" x14ac:dyDescent="0.2">
      <c r="A213" s="157"/>
      <c r="B213" s="158"/>
      <c r="C213" s="251" t="s">
        <v>375</v>
      </c>
      <c r="D213" s="252"/>
      <c r="E213" s="252"/>
      <c r="F213" s="252"/>
      <c r="G213" s="252"/>
      <c r="H213" s="159"/>
      <c r="I213" s="159"/>
      <c r="J213" s="159"/>
      <c r="K213" s="159"/>
      <c r="L213" s="159"/>
      <c r="M213" s="159"/>
      <c r="N213" s="159"/>
      <c r="O213" s="159"/>
      <c r="P213" s="159"/>
      <c r="Q213" s="159"/>
      <c r="R213" s="159"/>
      <c r="S213" s="159"/>
      <c r="T213" s="159"/>
      <c r="U213" s="159"/>
      <c r="V213" s="159"/>
      <c r="W213" s="159"/>
      <c r="X213" s="159"/>
      <c r="Y213" s="150"/>
      <c r="Z213" s="150"/>
      <c r="AA213" s="150"/>
      <c r="AB213" s="150"/>
      <c r="AC213" s="150"/>
      <c r="AD213" s="150"/>
      <c r="AE213" s="150"/>
      <c r="AF213" s="150"/>
      <c r="AG213" s="150" t="s">
        <v>130</v>
      </c>
      <c r="AH213" s="150"/>
      <c r="AI213" s="150"/>
      <c r="AJ213" s="150"/>
      <c r="AK213" s="150"/>
      <c r="AL213" s="150"/>
      <c r="AM213" s="150"/>
      <c r="AN213" s="150"/>
      <c r="AO213" s="150"/>
      <c r="AP213" s="150"/>
      <c r="AQ213" s="150"/>
      <c r="AR213" s="150"/>
      <c r="AS213" s="150"/>
      <c r="AT213" s="150"/>
      <c r="AU213" s="150"/>
      <c r="AV213" s="150"/>
      <c r="AW213" s="150"/>
      <c r="AX213" s="150"/>
      <c r="AY213" s="150"/>
      <c r="AZ213" s="150"/>
      <c r="BA213" s="150"/>
      <c r="BB213" s="150"/>
      <c r="BC213" s="150"/>
      <c r="BD213" s="150"/>
      <c r="BE213" s="150"/>
      <c r="BF213" s="150"/>
      <c r="BG213" s="150"/>
      <c r="BH213" s="150"/>
    </row>
    <row r="214" spans="1:60" outlineLevel="1" x14ac:dyDescent="0.2">
      <c r="A214" s="157"/>
      <c r="B214" s="158"/>
      <c r="C214" s="187" t="s">
        <v>376</v>
      </c>
      <c r="D214" s="160"/>
      <c r="E214" s="161">
        <v>12</v>
      </c>
      <c r="F214" s="159"/>
      <c r="G214" s="159"/>
      <c r="H214" s="159"/>
      <c r="I214" s="159"/>
      <c r="J214" s="159"/>
      <c r="K214" s="159"/>
      <c r="L214" s="159"/>
      <c r="M214" s="159"/>
      <c r="N214" s="159"/>
      <c r="O214" s="159"/>
      <c r="P214" s="159"/>
      <c r="Q214" s="159"/>
      <c r="R214" s="159"/>
      <c r="S214" s="159"/>
      <c r="T214" s="159"/>
      <c r="U214" s="159"/>
      <c r="V214" s="159"/>
      <c r="W214" s="159"/>
      <c r="X214" s="159"/>
      <c r="Y214" s="150"/>
      <c r="Z214" s="150"/>
      <c r="AA214" s="150"/>
      <c r="AB214" s="150"/>
      <c r="AC214" s="150"/>
      <c r="AD214" s="150"/>
      <c r="AE214" s="150"/>
      <c r="AF214" s="150"/>
      <c r="AG214" s="150" t="s">
        <v>132</v>
      </c>
      <c r="AH214" s="150">
        <v>0</v>
      </c>
      <c r="AI214" s="150"/>
      <c r="AJ214" s="150"/>
      <c r="AK214" s="150"/>
      <c r="AL214" s="150"/>
      <c r="AM214" s="150"/>
      <c r="AN214" s="150"/>
      <c r="AO214" s="150"/>
      <c r="AP214" s="150"/>
      <c r="AQ214" s="150"/>
      <c r="AR214" s="150"/>
      <c r="AS214" s="150"/>
      <c r="AT214" s="150"/>
      <c r="AU214" s="150"/>
      <c r="AV214" s="150"/>
      <c r="AW214" s="150"/>
      <c r="AX214" s="150"/>
      <c r="AY214" s="150"/>
      <c r="AZ214" s="150"/>
      <c r="BA214" s="150"/>
      <c r="BB214" s="150"/>
      <c r="BC214" s="150"/>
      <c r="BD214" s="150"/>
      <c r="BE214" s="150"/>
      <c r="BF214" s="150"/>
      <c r="BG214" s="150"/>
      <c r="BH214" s="150"/>
    </row>
    <row r="215" spans="1:60" ht="22.5" outlineLevel="1" x14ac:dyDescent="0.2">
      <c r="A215" s="169">
        <v>58</v>
      </c>
      <c r="B215" s="170" t="s">
        <v>377</v>
      </c>
      <c r="C215" s="186" t="s">
        <v>378</v>
      </c>
      <c r="D215" s="171" t="s">
        <v>300</v>
      </c>
      <c r="E215" s="172">
        <v>12.12</v>
      </c>
      <c r="F215" s="173"/>
      <c r="G215" s="174">
        <f>ROUND(E215*F215,2)</f>
        <v>0</v>
      </c>
      <c r="H215" s="173"/>
      <c r="I215" s="174">
        <f>ROUND(E215*H215,2)</f>
        <v>0</v>
      </c>
      <c r="J215" s="173"/>
      <c r="K215" s="174">
        <f>ROUND(E215*J215,2)</f>
        <v>0</v>
      </c>
      <c r="L215" s="174">
        <v>15</v>
      </c>
      <c r="M215" s="174">
        <f>G215*(1+L215/100)</f>
        <v>0</v>
      </c>
      <c r="N215" s="174">
        <v>0.74</v>
      </c>
      <c r="O215" s="174">
        <f>ROUND(E215*N215,2)</f>
        <v>8.9700000000000006</v>
      </c>
      <c r="P215" s="174">
        <v>0</v>
      </c>
      <c r="Q215" s="174">
        <f>ROUND(E215*P215,2)</f>
        <v>0</v>
      </c>
      <c r="R215" s="174" t="s">
        <v>194</v>
      </c>
      <c r="S215" s="174" t="s">
        <v>125</v>
      </c>
      <c r="T215" s="175" t="s">
        <v>126</v>
      </c>
      <c r="U215" s="159">
        <v>0</v>
      </c>
      <c r="V215" s="159">
        <f>ROUND(E215*U215,2)</f>
        <v>0</v>
      </c>
      <c r="W215" s="159"/>
      <c r="X215" s="159" t="s">
        <v>195</v>
      </c>
      <c r="Y215" s="150"/>
      <c r="Z215" s="150"/>
      <c r="AA215" s="150"/>
      <c r="AB215" s="150"/>
      <c r="AC215" s="150"/>
      <c r="AD215" s="150"/>
      <c r="AE215" s="150"/>
      <c r="AF215" s="150"/>
      <c r="AG215" s="150" t="s">
        <v>196</v>
      </c>
      <c r="AH215" s="150"/>
      <c r="AI215" s="150"/>
      <c r="AJ215" s="150"/>
      <c r="AK215" s="150"/>
      <c r="AL215" s="150"/>
      <c r="AM215" s="150"/>
      <c r="AN215" s="150"/>
      <c r="AO215" s="150"/>
      <c r="AP215" s="150"/>
      <c r="AQ215" s="150"/>
      <c r="AR215" s="150"/>
      <c r="AS215" s="150"/>
      <c r="AT215" s="150"/>
      <c r="AU215" s="150"/>
      <c r="AV215" s="150"/>
      <c r="AW215" s="150"/>
      <c r="AX215" s="150"/>
      <c r="AY215" s="150"/>
      <c r="AZ215" s="150"/>
      <c r="BA215" s="150"/>
      <c r="BB215" s="150"/>
      <c r="BC215" s="150"/>
      <c r="BD215" s="150"/>
      <c r="BE215" s="150"/>
      <c r="BF215" s="150"/>
      <c r="BG215" s="150"/>
      <c r="BH215" s="150"/>
    </row>
    <row r="216" spans="1:60" outlineLevel="1" x14ac:dyDescent="0.2">
      <c r="A216" s="157"/>
      <c r="B216" s="158"/>
      <c r="C216" s="187" t="s">
        <v>379</v>
      </c>
      <c r="D216" s="160"/>
      <c r="E216" s="161">
        <v>12.12</v>
      </c>
      <c r="F216" s="159"/>
      <c r="G216" s="159"/>
      <c r="H216" s="159"/>
      <c r="I216" s="159"/>
      <c r="J216" s="159"/>
      <c r="K216" s="159"/>
      <c r="L216" s="159"/>
      <c r="M216" s="159"/>
      <c r="N216" s="159"/>
      <c r="O216" s="159"/>
      <c r="P216" s="159"/>
      <c r="Q216" s="159"/>
      <c r="R216" s="159"/>
      <c r="S216" s="159"/>
      <c r="T216" s="159"/>
      <c r="U216" s="159"/>
      <c r="V216" s="159"/>
      <c r="W216" s="159"/>
      <c r="X216" s="159"/>
      <c r="Y216" s="150"/>
      <c r="Z216" s="150"/>
      <c r="AA216" s="150"/>
      <c r="AB216" s="150"/>
      <c r="AC216" s="150"/>
      <c r="AD216" s="150"/>
      <c r="AE216" s="150"/>
      <c r="AF216" s="150"/>
      <c r="AG216" s="150" t="s">
        <v>132</v>
      </c>
      <c r="AH216" s="150">
        <v>5</v>
      </c>
      <c r="AI216" s="150"/>
      <c r="AJ216" s="150"/>
      <c r="AK216" s="150"/>
      <c r="AL216" s="150"/>
      <c r="AM216" s="150"/>
      <c r="AN216" s="150"/>
      <c r="AO216" s="150"/>
      <c r="AP216" s="150"/>
      <c r="AQ216" s="150"/>
      <c r="AR216" s="150"/>
      <c r="AS216" s="150"/>
      <c r="AT216" s="150"/>
      <c r="AU216" s="150"/>
      <c r="AV216" s="150"/>
      <c r="AW216" s="150"/>
      <c r="AX216" s="150"/>
      <c r="AY216" s="150"/>
      <c r="AZ216" s="150"/>
      <c r="BA216" s="150"/>
      <c r="BB216" s="150"/>
      <c r="BC216" s="150"/>
      <c r="BD216" s="150"/>
      <c r="BE216" s="150"/>
      <c r="BF216" s="150"/>
      <c r="BG216" s="150"/>
      <c r="BH216" s="150"/>
    </row>
    <row r="217" spans="1:60" ht="22.5" outlineLevel="1" x14ac:dyDescent="0.2">
      <c r="A217" s="169">
        <v>59</v>
      </c>
      <c r="B217" s="170" t="s">
        <v>380</v>
      </c>
      <c r="C217" s="186" t="s">
        <v>381</v>
      </c>
      <c r="D217" s="171" t="s">
        <v>300</v>
      </c>
      <c r="E217" s="172">
        <v>3</v>
      </c>
      <c r="F217" s="173"/>
      <c r="G217" s="174">
        <f>ROUND(E217*F217,2)</f>
        <v>0</v>
      </c>
      <c r="H217" s="173"/>
      <c r="I217" s="174">
        <f>ROUND(E217*H217,2)</f>
        <v>0</v>
      </c>
      <c r="J217" s="173"/>
      <c r="K217" s="174">
        <f>ROUND(E217*J217,2)</f>
        <v>0</v>
      </c>
      <c r="L217" s="174">
        <v>15</v>
      </c>
      <c r="M217" s="174">
        <f>G217*(1+L217/100)</f>
        <v>0</v>
      </c>
      <c r="N217" s="174">
        <v>0</v>
      </c>
      <c r="O217" s="174">
        <f>ROUND(E217*N217,2)</f>
        <v>0</v>
      </c>
      <c r="P217" s="174">
        <v>0</v>
      </c>
      <c r="Q217" s="174">
        <f>ROUND(E217*P217,2)</f>
        <v>0</v>
      </c>
      <c r="R217" s="174" t="s">
        <v>289</v>
      </c>
      <c r="S217" s="174" t="s">
        <v>125</v>
      </c>
      <c r="T217" s="175" t="s">
        <v>126</v>
      </c>
      <c r="U217" s="159">
        <v>0.9</v>
      </c>
      <c r="V217" s="159">
        <f>ROUND(E217*U217,2)</f>
        <v>2.7</v>
      </c>
      <c r="W217" s="159"/>
      <c r="X217" s="159" t="s">
        <v>127</v>
      </c>
      <c r="Y217" s="150"/>
      <c r="Z217" s="150"/>
      <c r="AA217" s="150"/>
      <c r="AB217" s="150"/>
      <c r="AC217" s="150"/>
      <c r="AD217" s="150"/>
      <c r="AE217" s="150"/>
      <c r="AF217" s="150"/>
      <c r="AG217" s="150" t="s">
        <v>128</v>
      </c>
      <c r="AH217" s="150"/>
      <c r="AI217" s="150"/>
      <c r="AJ217" s="150"/>
      <c r="AK217" s="150"/>
      <c r="AL217" s="150"/>
      <c r="AM217" s="150"/>
      <c r="AN217" s="150"/>
      <c r="AO217" s="150"/>
      <c r="AP217" s="150"/>
      <c r="AQ217" s="150"/>
      <c r="AR217" s="150"/>
      <c r="AS217" s="150"/>
      <c r="AT217" s="150"/>
      <c r="AU217" s="150"/>
      <c r="AV217" s="150"/>
      <c r="AW217" s="150"/>
      <c r="AX217" s="150"/>
      <c r="AY217" s="150"/>
      <c r="AZ217" s="150"/>
      <c r="BA217" s="150"/>
      <c r="BB217" s="150"/>
      <c r="BC217" s="150"/>
      <c r="BD217" s="150"/>
      <c r="BE217" s="150"/>
      <c r="BF217" s="150"/>
      <c r="BG217" s="150"/>
      <c r="BH217" s="150"/>
    </row>
    <row r="218" spans="1:60" outlineLevel="1" x14ac:dyDescent="0.2">
      <c r="A218" s="157"/>
      <c r="B218" s="158"/>
      <c r="C218" s="251" t="s">
        <v>375</v>
      </c>
      <c r="D218" s="252"/>
      <c r="E218" s="252"/>
      <c r="F218" s="252"/>
      <c r="G218" s="252"/>
      <c r="H218" s="159"/>
      <c r="I218" s="159"/>
      <c r="J218" s="159"/>
      <c r="K218" s="159"/>
      <c r="L218" s="159"/>
      <c r="M218" s="159"/>
      <c r="N218" s="159"/>
      <c r="O218" s="159"/>
      <c r="P218" s="159"/>
      <c r="Q218" s="159"/>
      <c r="R218" s="159"/>
      <c r="S218" s="159"/>
      <c r="T218" s="159"/>
      <c r="U218" s="159"/>
      <c r="V218" s="159"/>
      <c r="W218" s="159"/>
      <c r="X218" s="159"/>
      <c r="Y218" s="150"/>
      <c r="Z218" s="150"/>
      <c r="AA218" s="150"/>
      <c r="AB218" s="150"/>
      <c r="AC218" s="150"/>
      <c r="AD218" s="150"/>
      <c r="AE218" s="150"/>
      <c r="AF218" s="150"/>
      <c r="AG218" s="150" t="s">
        <v>130</v>
      </c>
      <c r="AH218" s="150"/>
      <c r="AI218" s="150"/>
      <c r="AJ218" s="150"/>
      <c r="AK218" s="150"/>
      <c r="AL218" s="150"/>
      <c r="AM218" s="150"/>
      <c r="AN218" s="150"/>
      <c r="AO218" s="150"/>
      <c r="AP218" s="150"/>
      <c r="AQ218" s="150"/>
      <c r="AR218" s="150"/>
      <c r="AS218" s="150"/>
      <c r="AT218" s="150"/>
      <c r="AU218" s="150"/>
      <c r="AV218" s="150"/>
      <c r="AW218" s="150"/>
      <c r="AX218" s="150"/>
      <c r="AY218" s="150"/>
      <c r="AZ218" s="150"/>
      <c r="BA218" s="150"/>
      <c r="BB218" s="150"/>
      <c r="BC218" s="150"/>
      <c r="BD218" s="150"/>
      <c r="BE218" s="150"/>
      <c r="BF218" s="150"/>
      <c r="BG218" s="150"/>
      <c r="BH218" s="150"/>
    </row>
    <row r="219" spans="1:60" outlineLevel="1" x14ac:dyDescent="0.2">
      <c r="A219" s="157"/>
      <c r="B219" s="158"/>
      <c r="C219" s="187" t="s">
        <v>322</v>
      </c>
      <c r="D219" s="160"/>
      <c r="E219" s="161">
        <v>3</v>
      </c>
      <c r="F219" s="159"/>
      <c r="G219" s="159"/>
      <c r="H219" s="159"/>
      <c r="I219" s="159"/>
      <c r="J219" s="159"/>
      <c r="K219" s="159"/>
      <c r="L219" s="159"/>
      <c r="M219" s="159"/>
      <c r="N219" s="159"/>
      <c r="O219" s="159"/>
      <c r="P219" s="159"/>
      <c r="Q219" s="159"/>
      <c r="R219" s="159"/>
      <c r="S219" s="159"/>
      <c r="T219" s="159"/>
      <c r="U219" s="159"/>
      <c r="V219" s="159"/>
      <c r="W219" s="159"/>
      <c r="X219" s="159"/>
      <c r="Y219" s="150"/>
      <c r="Z219" s="150"/>
      <c r="AA219" s="150"/>
      <c r="AB219" s="150"/>
      <c r="AC219" s="150"/>
      <c r="AD219" s="150"/>
      <c r="AE219" s="150"/>
      <c r="AF219" s="150"/>
      <c r="AG219" s="150" t="s">
        <v>132</v>
      </c>
      <c r="AH219" s="150">
        <v>0</v>
      </c>
      <c r="AI219" s="150"/>
      <c r="AJ219" s="150"/>
      <c r="AK219" s="150"/>
      <c r="AL219" s="150"/>
      <c r="AM219" s="150"/>
      <c r="AN219" s="150"/>
      <c r="AO219" s="150"/>
      <c r="AP219" s="150"/>
      <c r="AQ219" s="150"/>
      <c r="AR219" s="150"/>
      <c r="AS219" s="150"/>
      <c r="AT219" s="150"/>
      <c r="AU219" s="150"/>
      <c r="AV219" s="150"/>
      <c r="AW219" s="150"/>
      <c r="AX219" s="150"/>
      <c r="AY219" s="150"/>
      <c r="AZ219" s="150"/>
      <c r="BA219" s="150"/>
      <c r="BB219" s="150"/>
      <c r="BC219" s="150"/>
      <c r="BD219" s="150"/>
      <c r="BE219" s="150"/>
      <c r="BF219" s="150"/>
      <c r="BG219" s="150"/>
      <c r="BH219" s="150"/>
    </row>
    <row r="220" spans="1:60" ht="22.5" outlineLevel="1" x14ac:dyDescent="0.2">
      <c r="A220" s="169">
        <v>60</v>
      </c>
      <c r="B220" s="170" t="s">
        <v>382</v>
      </c>
      <c r="C220" s="186" t="s">
        <v>383</v>
      </c>
      <c r="D220" s="171" t="s">
        <v>300</v>
      </c>
      <c r="E220" s="172">
        <v>3.03</v>
      </c>
      <c r="F220" s="173"/>
      <c r="G220" s="174">
        <f>ROUND(E220*F220,2)</f>
        <v>0</v>
      </c>
      <c r="H220" s="173"/>
      <c r="I220" s="174">
        <f>ROUND(E220*H220,2)</f>
        <v>0</v>
      </c>
      <c r="J220" s="173"/>
      <c r="K220" s="174">
        <f>ROUND(E220*J220,2)</f>
        <v>0</v>
      </c>
      <c r="L220" s="174">
        <v>15</v>
      </c>
      <c r="M220" s="174">
        <f>G220*(1+L220/100)</f>
        <v>0</v>
      </c>
      <c r="N220" s="174">
        <v>0.505</v>
      </c>
      <c r="O220" s="174">
        <f>ROUND(E220*N220,2)</f>
        <v>1.53</v>
      </c>
      <c r="P220" s="174">
        <v>0</v>
      </c>
      <c r="Q220" s="174">
        <f>ROUND(E220*P220,2)</f>
        <v>0</v>
      </c>
      <c r="R220" s="174" t="s">
        <v>194</v>
      </c>
      <c r="S220" s="174" t="s">
        <v>125</v>
      </c>
      <c r="T220" s="175" t="s">
        <v>126</v>
      </c>
      <c r="U220" s="159">
        <v>0</v>
      </c>
      <c r="V220" s="159">
        <f>ROUND(E220*U220,2)</f>
        <v>0</v>
      </c>
      <c r="W220" s="159"/>
      <c r="X220" s="159" t="s">
        <v>195</v>
      </c>
      <c r="Y220" s="150"/>
      <c r="Z220" s="150"/>
      <c r="AA220" s="150"/>
      <c r="AB220" s="150"/>
      <c r="AC220" s="150"/>
      <c r="AD220" s="150"/>
      <c r="AE220" s="150"/>
      <c r="AF220" s="150"/>
      <c r="AG220" s="150" t="s">
        <v>196</v>
      </c>
      <c r="AH220" s="150"/>
      <c r="AI220" s="150"/>
      <c r="AJ220" s="150"/>
      <c r="AK220" s="150"/>
      <c r="AL220" s="150"/>
      <c r="AM220" s="150"/>
      <c r="AN220" s="150"/>
      <c r="AO220" s="150"/>
      <c r="AP220" s="150"/>
      <c r="AQ220" s="150"/>
      <c r="AR220" s="150"/>
      <c r="AS220" s="150"/>
      <c r="AT220" s="150"/>
      <c r="AU220" s="150"/>
      <c r="AV220" s="150"/>
      <c r="AW220" s="150"/>
      <c r="AX220" s="150"/>
      <c r="AY220" s="150"/>
      <c r="AZ220" s="150"/>
      <c r="BA220" s="150"/>
      <c r="BB220" s="150"/>
      <c r="BC220" s="150"/>
      <c r="BD220" s="150"/>
      <c r="BE220" s="150"/>
      <c r="BF220" s="150"/>
      <c r="BG220" s="150"/>
      <c r="BH220" s="150"/>
    </row>
    <row r="221" spans="1:60" outlineLevel="1" x14ac:dyDescent="0.2">
      <c r="A221" s="157"/>
      <c r="B221" s="158"/>
      <c r="C221" s="187" t="s">
        <v>384</v>
      </c>
      <c r="D221" s="160"/>
      <c r="E221" s="161">
        <v>3.03</v>
      </c>
      <c r="F221" s="159"/>
      <c r="G221" s="159"/>
      <c r="H221" s="159"/>
      <c r="I221" s="159"/>
      <c r="J221" s="159"/>
      <c r="K221" s="159"/>
      <c r="L221" s="159"/>
      <c r="M221" s="159"/>
      <c r="N221" s="159"/>
      <c r="O221" s="159"/>
      <c r="P221" s="159"/>
      <c r="Q221" s="159"/>
      <c r="R221" s="159"/>
      <c r="S221" s="159"/>
      <c r="T221" s="159"/>
      <c r="U221" s="159"/>
      <c r="V221" s="159"/>
      <c r="W221" s="159"/>
      <c r="X221" s="159"/>
      <c r="Y221" s="150"/>
      <c r="Z221" s="150"/>
      <c r="AA221" s="150"/>
      <c r="AB221" s="150"/>
      <c r="AC221" s="150"/>
      <c r="AD221" s="150"/>
      <c r="AE221" s="150"/>
      <c r="AF221" s="150"/>
      <c r="AG221" s="150" t="s">
        <v>132</v>
      </c>
      <c r="AH221" s="150">
        <v>5</v>
      </c>
      <c r="AI221" s="150"/>
      <c r="AJ221" s="150"/>
      <c r="AK221" s="150"/>
      <c r="AL221" s="150"/>
      <c r="AM221" s="150"/>
      <c r="AN221" s="150"/>
      <c r="AO221" s="150"/>
      <c r="AP221" s="150"/>
      <c r="AQ221" s="150"/>
      <c r="AR221" s="150"/>
      <c r="AS221" s="150"/>
      <c r="AT221" s="150"/>
      <c r="AU221" s="150"/>
      <c r="AV221" s="150"/>
      <c r="AW221" s="150"/>
      <c r="AX221" s="150"/>
      <c r="AY221" s="150"/>
      <c r="AZ221" s="150"/>
      <c r="BA221" s="150"/>
      <c r="BB221" s="150"/>
      <c r="BC221" s="150"/>
      <c r="BD221" s="150"/>
      <c r="BE221" s="150"/>
      <c r="BF221" s="150"/>
      <c r="BG221" s="150"/>
      <c r="BH221" s="150"/>
    </row>
    <row r="222" spans="1:60" ht="22.5" outlineLevel="1" x14ac:dyDescent="0.2">
      <c r="A222" s="169">
        <v>61</v>
      </c>
      <c r="B222" s="170" t="s">
        <v>385</v>
      </c>
      <c r="C222" s="186" t="s">
        <v>386</v>
      </c>
      <c r="D222" s="171" t="s">
        <v>300</v>
      </c>
      <c r="E222" s="172">
        <v>3</v>
      </c>
      <c r="F222" s="173"/>
      <c r="G222" s="174">
        <f>ROUND(E222*F222,2)</f>
        <v>0</v>
      </c>
      <c r="H222" s="173"/>
      <c r="I222" s="174">
        <f>ROUND(E222*H222,2)</f>
        <v>0</v>
      </c>
      <c r="J222" s="173"/>
      <c r="K222" s="174">
        <f>ROUND(E222*J222,2)</f>
        <v>0</v>
      </c>
      <c r="L222" s="174">
        <v>15</v>
      </c>
      <c r="M222" s="174">
        <f>G222*(1+L222/100)</f>
        <v>0</v>
      </c>
      <c r="N222" s="174">
        <v>0</v>
      </c>
      <c r="O222" s="174">
        <f>ROUND(E222*N222,2)</f>
        <v>0</v>
      </c>
      <c r="P222" s="174">
        <v>0</v>
      </c>
      <c r="Q222" s="174">
        <f>ROUND(E222*P222,2)</f>
        <v>0</v>
      </c>
      <c r="R222" s="174" t="s">
        <v>289</v>
      </c>
      <c r="S222" s="174" t="s">
        <v>125</v>
      </c>
      <c r="T222" s="175" t="s">
        <v>126</v>
      </c>
      <c r="U222" s="159">
        <v>1.752</v>
      </c>
      <c r="V222" s="159">
        <f>ROUND(E222*U222,2)</f>
        <v>5.26</v>
      </c>
      <c r="W222" s="159"/>
      <c r="X222" s="159" t="s">
        <v>127</v>
      </c>
      <c r="Y222" s="150"/>
      <c r="Z222" s="150"/>
      <c r="AA222" s="150"/>
      <c r="AB222" s="150"/>
      <c r="AC222" s="150"/>
      <c r="AD222" s="150"/>
      <c r="AE222" s="150"/>
      <c r="AF222" s="150"/>
      <c r="AG222" s="150" t="s">
        <v>128</v>
      </c>
      <c r="AH222" s="150"/>
      <c r="AI222" s="150"/>
      <c r="AJ222" s="150"/>
      <c r="AK222" s="150"/>
      <c r="AL222" s="150"/>
      <c r="AM222" s="150"/>
      <c r="AN222" s="150"/>
      <c r="AO222" s="150"/>
      <c r="AP222" s="150"/>
      <c r="AQ222" s="150"/>
      <c r="AR222" s="150"/>
      <c r="AS222" s="150"/>
      <c r="AT222" s="150"/>
      <c r="AU222" s="150"/>
      <c r="AV222" s="150"/>
      <c r="AW222" s="150"/>
      <c r="AX222" s="150"/>
      <c r="AY222" s="150"/>
      <c r="AZ222" s="150"/>
      <c r="BA222" s="150"/>
      <c r="BB222" s="150"/>
      <c r="BC222" s="150"/>
      <c r="BD222" s="150"/>
      <c r="BE222" s="150"/>
      <c r="BF222" s="150"/>
      <c r="BG222" s="150"/>
      <c r="BH222" s="150"/>
    </row>
    <row r="223" spans="1:60" outlineLevel="1" x14ac:dyDescent="0.2">
      <c r="A223" s="157"/>
      <c r="B223" s="158"/>
      <c r="C223" s="251" t="s">
        <v>375</v>
      </c>
      <c r="D223" s="252"/>
      <c r="E223" s="252"/>
      <c r="F223" s="252"/>
      <c r="G223" s="252"/>
      <c r="H223" s="159"/>
      <c r="I223" s="159"/>
      <c r="J223" s="159"/>
      <c r="K223" s="159"/>
      <c r="L223" s="159"/>
      <c r="M223" s="159"/>
      <c r="N223" s="159"/>
      <c r="O223" s="159"/>
      <c r="P223" s="159"/>
      <c r="Q223" s="159"/>
      <c r="R223" s="159"/>
      <c r="S223" s="159"/>
      <c r="T223" s="159"/>
      <c r="U223" s="159"/>
      <c r="V223" s="159"/>
      <c r="W223" s="159"/>
      <c r="X223" s="159"/>
      <c r="Y223" s="150"/>
      <c r="Z223" s="150"/>
      <c r="AA223" s="150"/>
      <c r="AB223" s="150"/>
      <c r="AC223" s="150"/>
      <c r="AD223" s="150"/>
      <c r="AE223" s="150"/>
      <c r="AF223" s="150"/>
      <c r="AG223" s="150" t="s">
        <v>130</v>
      </c>
      <c r="AH223" s="150"/>
      <c r="AI223" s="150"/>
      <c r="AJ223" s="150"/>
      <c r="AK223" s="150"/>
      <c r="AL223" s="150"/>
      <c r="AM223" s="150"/>
      <c r="AN223" s="150"/>
      <c r="AO223" s="150"/>
      <c r="AP223" s="150"/>
      <c r="AQ223" s="150"/>
      <c r="AR223" s="150"/>
      <c r="AS223" s="150"/>
      <c r="AT223" s="150"/>
      <c r="AU223" s="150"/>
      <c r="AV223" s="150"/>
      <c r="AW223" s="150"/>
      <c r="AX223" s="150"/>
      <c r="AY223" s="150"/>
      <c r="AZ223" s="150"/>
      <c r="BA223" s="150"/>
      <c r="BB223" s="150"/>
      <c r="BC223" s="150"/>
      <c r="BD223" s="150"/>
      <c r="BE223" s="150"/>
      <c r="BF223" s="150"/>
      <c r="BG223" s="150"/>
      <c r="BH223" s="150"/>
    </row>
    <row r="224" spans="1:60" outlineLevel="1" x14ac:dyDescent="0.2">
      <c r="A224" s="157"/>
      <c r="B224" s="158"/>
      <c r="C224" s="187" t="s">
        <v>322</v>
      </c>
      <c r="D224" s="160"/>
      <c r="E224" s="161">
        <v>3</v>
      </c>
      <c r="F224" s="159"/>
      <c r="G224" s="159"/>
      <c r="H224" s="159"/>
      <c r="I224" s="159"/>
      <c r="J224" s="159"/>
      <c r="K224" s="159"/>
      <c r="L224" s="159"/>
      <c r="M224" s="159"/>
      <c r="N224" s="159"/>
      <c r="O224" s="159"/>
      <c r="P224" s="159"/>
      <c r="Q224" s="159"/>
      <c r="R224" s="159"/>
      <c r="S224" s="159"/>
      <c r="T224" s="159"/>
      <c r="U224" s="159"/>
      <c r="V224" s="159"/>
      <c r="W224" s="159"/>
      <c r="X224" s="159"/>
      <c r="Y224" s="150"/>
      <c r="Z224" s="150"/>
      <c r="AA224" s="150"/>
      <c r="AB224" s="150"/>
      <c r="AC224" s="150"/>
      <c r="AD224" s="150"/>
      <c r="AE224" s="150"/>
      <c r="AF224" s="150"/>
      <c r="AG224" s="150" t="s">
        <v>132</v>
      </c>
      <c r="AH224" s="150">
        <v>0</v>
      </c>
      <c r="AI224" s="150"/>
      <c r="AJ224" s="150"/>
      <c r="AK224" s="150"/>
      <c r="AL224" s="150"/>
      <c r="AM224" s="150"/>
      <c r="AN224" s="150"/>
      <c r="AO224" s="150"/>
      <c r="AP224" s="150"/>
      <c r="AQ224" s="150"/>
      <c r="AR224" s="150"/>
      <c r="AS224" s="150"/>
      <c r="AT224" s="150"/>
      <c r="AU224" s="150"/>
      <c r="AV224" s="150"/>
      <c r="AW224" s="150"/>
      <c r="AX224" s="150"/>
      <c r="AY224" s="150"/>
      <c r="AZ224" s="150"/>
      <c r="BA224" s="150"/>
      <c r="BB224" s="150"/>
      <c r="BC224" s="150"/>
      <c r="BD224" s="150"/>
      <c r="BE224" s="150"/>
      <c r="BF224" s="150"/>
      <c r="BG224" s="150"/>
      <c r="BH224" s="150"/>
    </row>
    <row r="225" spans="1:60" outlineLevel="1" x14ac:dyDescent="0.2">
      <c r="A225" s="169">
        <v>62</v>
      </c>
      <c r="B225" s="170" t="s">
        <v>387</v>
      </c>
      <c r="C225" s="186" t="s">
        <v>388</v>
      </c>
      <c r="D225" s="171" t="s">
        <v>300</v>
      </c>
      <c r="E225" s="172">
        <v>3.03</v>
      </c>
      <c r="F225" s="173"/>
      <c r="G225" s="174">
        <f>ROUND(E225*F225,2)</f>
        <v>0</v>
      </c>
      <c r="H225" s="173"/>
      <c r="I225" s="174">
        <f>ROUND(E225*H225,2)</f>
        <v>0</v>
      </c>
      <c r="J225" s="173"/>
      <c r="K225" s="174">
        <f>ROUND(E225*J225,2)</f>
        <v>0</v>
      </c>
      <c r="L225" s="174">
        <v>15</v>
      </c>
      <c r="M225" s="174">
        <f>G225*(1+L225/100)</f>
        <v>0</v>
      </c>
      <c r="N225" s="174">
        <v>0.93200000000000005</v>
      </c>
      <c r="O225" s="174">
        <f>ROUND(E225*N225,2)</f>
        <v>2.82</v>
      </c>
      <c r="P225" s="174">
        <v>0</v>
      </c>
      <c r="Q225" s="174">
        <f>ROUND(E225*P225,2)</f>
        <v>0</v>
      </c>
      <c r="R225" s="174"/>
      <c r="S225" s="174" t="s">
        <v>235</v>
      </c>
      <c r="T225" s="175" t="s">
        <v>236</v>
      </c>
      <c r="U225" s="159">
        <v>0</v>
      </c>
      <c r="V225" s="159">
        <f>ROUND(E225*U225,2)</f>
        <v>0</v>
      </c>
      <c r="W225" s="159"/>
      <c r="X225" s="159" t="s">
        <v>195</v>
      </c>
      <c r="Y225" s="150"/>
      <c r="Z225" s="150"/>
      <c r="AA225" s="150"/>
      <c r="AB225" s="150"/>
      <c r="AC225" s="150"/>
      <c r="AD225" s="150"/>
      <c r="AE225" s="150"/>
      <c r="AF225" s="150"/>
      <c r="AG225" s="150" t="s">
        <v>196</v>
      </c>
      <c r="AH225" s="150"/>
      <c r="AI225" s="150"/>
      <c r="AJ225" s="150"/>
      <c r="AK225" s="150"/>
      <c r="AL225" s="150"/>
      <c r="AM225" s="150"/>
      <c r="AN225" s="150"/>
      <c r="AO225" s="150"/>
      <c r="AP225" s="150"/>
      <c r="AQ225" s="150"/>
      <c r="AR225" s="150"/>
      <c r="AS225" s="150"/>
      <c r="AT225" s="150"/>
      <c r="AU225" s="150"/>
      <c r="AV225" s="150"/>
      <c r="AW225" s="150"/>
      <c r="AX225" s="150"/>
      <c r="AY225" s="150"/>
      <c r="AZ225" s="150"/>
      <c r="BA225" s="150"/>
      <c r="BB225" s="150"/>
      <c r="BC225" s="150"/>
      <c r="BD225" s="150"/>
      <c r="BE225" s="150"/>
      <c r="BF225" s="150"/>
      <c r="BG225" s="150"/>
      <c r="BH225" s="150"/>
    </row>
    <row r="226" spans="1:60" outlineLevel="1" x14ac:dyDescent="0.2">
      <c r="A226" s="157"/>
      <c r="B226" s="158"/>
      <c r="C226" s="187" t="s">
        <v>389</v>
      </c>
      <c r="D226" s="160"/>
      <c r="E226" s="161">
        <v>3.03</v>
      </c>
      <c r="F226" s="159"/>
      <c r="G226" s="159"/>
      <c r="H226" s="159"/>
      <c r="I226" s="159"/>
      <c r="J226" s="159"/>
      <c r="K226" s="159"/>
      <c r="L226" s="159"/>
      <c r="M226" s="159"/>
      <c r="N226" s="159"/>
      <c r="O226" s="159"/>
      <c r="P226" s="159"/>
      <c r="Q226" s="159"/>
      <c r="R226" s="159"/>
      <c r="S226" s="159"/>
      <c r="T226" s="159"/>
      <c r="U226" s="159"/>
      <c r="V226" s="159"/>
      <c r="W226" s="159"/>
      <c r="X226" s="159"/>
      <c r="Y226" s="150"/>
      <c r="Z226" s="150"/>
      <c r="AA226" s="150"/>
      <c r="AB226" s="150"/>
      <c r="AC226" s="150"/>
      <c r="AD226" s="150"/>
      <c r="AE226" s="150"/>
      <c r="AF226" s="150"/>
      <c r="AG226" s="150" t="s">
        <v>132</v>
      </c>
      <c r="AH226" s="150">
        <v>5</v>
      </c>
      <c r="AI226" s="150"/>
      <c r="AJ226" s="150"/>
      <c r="AK226" s="150"/>
      <c r="AL226" s="150"/>
      <c r="AM226" s="150"/>
      <c r="AN226" s="150"/>
      <c r="AO226" s="150"/>
      <c r="AP226" s="150"/>
      <c r="AQ226" s="150"/>
      <c r="AR226" s="150"/>
      <c r="AS226" s="150"/>
      <c r="AT226" s="150"/>
      <c r="AU226" s="150"/>
      <c r="AV226" s="150"/>
      <c r="AW226" s="150"/>
      <c r="AX226" s="150"/>
      <c r="AY226" s="150"/>
      <c r="AZ226" s="150"/>
      <c r="BA226" s="150"/>
      <c r="BB226" s="150"/>
      <c r="BC226" s="150"/>
      <c r="BD226" s="150"/>
      <c r="BE226" s="150"/>
      <c r="BF226" s="150"/>
      <c r="BG226" s="150"/>
      <c r="BH226" s="150"/>
    </row>
    <row r="227" spans="1:60" ht="22.5" outlineLevel="1" x14ac:dyDescent="0.2">
      <c r="A227" s="169">
        <v>63</v>
      </c>
      <c r="B227" s="170" t="s">
        <v>390</v>
      </c>
      <c r="C227" s="186" t="s">
        <v>391</v>
      </c>
      <c r="D227" s="171" t="s">
        <v>300</v>
      </c>
      <c r="E227" s="172">
        <v>3</v>
      </c>
      <c r="F227" s="173"/>
      <c r="G227" s="174">
        <f>ROUND(E227*F227,2)</f>
        <v>0</v>
      </c>
      <c r="H227" s="173"/>
      <c r="I227" s="174">
        <f>ROUND(E227*H227,2)</f>
        <v>0</v>
      </c>
      <c r="J227" s="173"/>
      <c r="K227" s="174">
        <f>ROUND(E227*J227,2)</f>
        <v>0</v>
      </c>
      <c r="L227" s="174">
        <v>15</v>
      </c>
      <c r="M227" s="174">
        <f>G227*(1+L227/100)</f>
        <v>0</v>
      </c>
      <c r="N227" s="174">
        <v>0.16502</v>
      </c>
      <c r="O227" s="174">
        <f>ROUND(E227*N227,2)</f>
        <v>0.5</v>
      </c>
      <c r="P227" s="174">
        <v>0</v>
      </c>
      <c r="Q227" s="174">
        <f>ROUND(E227*P227,2)</f>
        <v>0</v>
      </c>
      <c r="R227" s="174" t="s">
        <v>289</v>
      </c>
      <c r="S227" s="174" t="s">
        <v>125</v>
      </c>
      <c r="T227" s="175" t="s">
        <v>126</v>
      </c>
      <c r="U227" s="159">
        <v>1.694</v>
      </c>
      <c r="V227" s="159">
        <f>ROUND(E227*U227,2)</f>
        <v>5.08</v>
      </c>
      <c r="W227" s="159"/>
      <c r="X227" s="159" t="s">
        <v>127</v>
      </c>
      <c r="Y227" s="150"/>
      <c r="Z227" s="150"/>
      <c r="AA227" s="150"/>
      <c r="AB227" s="150"/>
      <c r="AC227" s="150"/>
      <c r="AD227" s="150"/>
      <c r="AE227" s="150"/>
      <c r="AF227" s="150"/>
      <c r="AG227" s="150" t="s">
        <v>128</v>
      </c>
      <c r="AH227" s="150"/>
      <c r="AI227" s="150"/>
      <c r="AJ227" s="150"/>
      <c r="AK227" s="150"/>
      <c r="AL227" s="150"/>
      <c r="AM227" s="150"/>
      <c r="AN227" s="150"/>
      <c r="AO227" s="150"/>
      <c r="AP227" s="150"/>
      <c r="AQ227" s="150"/>
      <c r="AR227" s="150"/>
      <c r="AS227" s="150"/>
      <c r="AT227" s="150"/>
      <c r="AU227" s="150"/>
      <c r="AV227" s="150"/>
      <c r="AW227" s="150"/>
      <c r="AX227" s="150"/>
      <c r="AY227" s="150"/>
      <c r="AZ227" s="150"/>
      <c r="BA227" s="150"/>
      <c r="BB227" s="150"/>
      <c r="BC227" s="150"/>
      <c r="BD227" s="150"/>
      <c r="BE227" s="150"/>
      <c r="BF227" s="150"/>
      <c r="BG227" s="150"/>
      <c r="BH227" s="150"/>
    </row>
    <row r="228" spans="1:60" outlineLevel="1" x14ac:dyDescent="0.2">
      <c r="A228" s="157"/>
      <c r="B228" s="158"/>
      <c r="C228" s="187" t="s">
        <v>322</v>
      </c>
      <c r="D228" s="160"/>
      <c r="E228" s="161">
        <v>3</v>
      </c>
      <c r="F228" s="159"/>
      <c r="G228" s="159"/>
      <c r="H228" s="159"/>
      <c r="I228" s="159"/>
      <c r="J228" s="159"/>
      <c r="K228" s="159"/>
      <c r="L228" s="159"/>
      <c r="M228" s="159"/>
      <c r="N228" s="159"/>
      <c r="O228" s="159"/>
      <c r="P228" s="159"/>
      <c r="Q228" s="159"/>
      <c r="R228" s="159"/>
      <c r="S228" s="159"/>
      <c r="T228" s="159"/>
      <c r="U228" s="159"/>
      <c r="V228" s="159"/>
      <c r="W228" s="159"/>
      <c r="X228" s="159"/>
      <c r="Y228" s="150"/>
      <c r="Z228" s="150"/>
      <c r="AA228" s="150"/>
      <c r="AB228" s="150"/>
      <c r="AC228" s="150"/>
      <c r="AD228" s="150"/>
      <c r="AE228" s="150"/>
      <c r="AF228" s="150"/>
      <c r="AG228" s="150" t="s">
        <v>132</v>
      </c>
      <c r="AH228" s="150">
        <v>0</v>
      </c>
      <c r="AI228" s="150"/>
      <c r="AJ228" s="150"/>
      <c r="AK228" s="150"/>
      <c r="AL228" s="150"/>
      <c r="AM228" s="150"/>
      <c r="AN228" s="150"/>
      <c r="AO228" s="150"/>
      <c r="AP228" s="150"/>
      <c r="AQ228" s="150"/>
      <c r="AR228" s="150"/>
      <c r="AS228" s="150"/>
      <c r="AT228" s="150"/>
      <c r="AU228" s="150"/>
      <c r="AV228" s="150"/>
      <c r="AW228" s="150"/>
      <c r="AX228" s="150"/>
      <c r="AY228" s="150"/>
      <c r="AZ228" s="150"/>
      <c r="BA228" s="150"/>
      <c r="BB228" s="150"/>
      <c r="BC228" s="150"/>
      <c r="BD228" s="150"/>
      <c r="BE228" s="150"/>
      <c r="BF228" s="150"/>
      <c r="BG228" s="150"/>
      <c r="BH228" s="150"/>
    </row>
    <row r="229" spans="1:60" outlineLevel="1" x14ac:dyDescent="0.2">
      <c r="A229" s="169">
        <v>64</v>
      </c>
      <c r="B229" s="170" t="s">
        <v>392</v>
      </c>
      <c r="C229" s="186" t="s">
        <v>393</v>
      </c>
      <c r="D229" s="171" t="s">
        <v>244</v>
      </c>
      <c r="E229" s="172">
        <v>16.399999999999999</v>
      </c>
      <c r="F229" s="173"/>
      <c r="G229" s="174">
        <f>ROUND(E229*F229,2)</f>
        <v>0</v>
      </c>
      <c r="H229" s="173"/>
      <c r="I229" s="174">
        <f>ROUND(E229*H229,2)</f>
        <v>0</v>
      </c>
      <c r="J229" s="173"/>
      <c r="K229" s="174">
        <f>ROUND(E229*J229,2)</f>
        <v>0</v>
      </c>
      <c r="L229" s="174">
        <v>15</v>
      </c>
      <c r="M229" s="174">
        <f>G229*(1+L229/100)</f>
        <v>0</v>
      </c>
      <c r="N229" s="174">
        <v>0</v>
      </c>
      <c r="O229" s="174">
        <f>ROUND(E229*N229,2)</f>
        <v>0</v>
      </c>
      <c r="P229" s="174">
        <v>0</v>
      </c>
      <c r="Q229" s="174">
        <f>ROUND(E229*P229,2)</f>
        <v>0</v>
      </c>
      <c r="R229" s="174" t="s">
        <v>289</v>
      </c>
      <c r="S229" s="174" t="s">
        <v>125</v>
      </c>
      <c r="T229" s="175" t="s">
        <v>126</v>
      </c>
      <c r="U229" s="159">
        <v>2.5999999999999999E-2</v>
      </c>
      <c r="V229" s="159">
        <f>ROUND(E229*U229,2)</f>
        <v>0.43</v>
      </c>
      <c r="W229" s="159"/>
      <c r="X229" s="159" t="s">
        <v>127</v>
      </c>
      <c r="Y229" s="150"/>
      <c r="Z229" s="150"/>
      <c r="AA229" s="150"/>
      <c r="AB229" s="150"/>
      <c r="AC229" s="150"/>
      <c r="AD229" s="150"/>
      <c r="AE229" s="150"/>
      <c r="AF229" s="150"/>
      <c r="AG229" s="150" t="s">
        <v>128</v>
      </c>
      <c r="AH229" s="150"/>
      <c r="AI229" s="150"/>
      <c r="AJ229" s="150"/>
      <c r="AK229" s="150"/>
      <c r="AL229" s="150"/>
      <c r="AM229" s="150"/>
      <c r="AN229" s="150"/>
      <c r="AO229" s="150"/>
      <c r="AP229" s="150"/>
      <c r="AQ229" s="150"/>
      <c r="AR229" s="150"/>
      <c r="AS229" s="150"/>
      <c r="AT229" s="150"/>
      <c r="AU229" s="150"/>
      <c r="AV229" s="150"/>
      <c r="AW229" s="150"/>
      <c r="AX229" s="150"/>
      <c r="AY229" s="150"/>
      <c r="AZ229" s="150"/>
      <c r="BA229" s="150"/>
      <c r="BB229" s="150"/>
      <c r="BC229" s="150"/>
      <c r="BD229" s="150"/>
      <c r="BE229" s="150"/>
      <c r="BF229" s="150"/>
      <c r="BG229" s="150"/>
      <c r="BH229" s="150"/>
    </row>
    <row r="230" spans="1:60" outlineLevel="1" x14ac:dyDescent="0.2">
      <c r="A230" s="157"/>
      <c r="B230" s="158"/>
      <c r="C230" s="187" t="s">
        <v>394</v>
      </c>
      <c r="D230" s="160"/>
      <c r="E230" s="161">
        <v>16.399999999999999</v>
      </c>
      <c r="F230" s="159"/>
      <c r="G230" s="159"/>
      <c r="H230" s="159"/>
      <c r="I230" s="159"/>
      <c r="J230" s="159"/>
      <c r="K230" s="159"/>
      <c r="L230" s="159"/>
      <c r="M230" s="159"/>
      <c r="N230" s="159"/>
      <c r="O230" s="159"/>
      <c r="P230" s="159"/>
      <c r="Q230" s="159"/>
      <c r="R230" s="159"/>
      <c r="S230" s="159"/>
      <c r="T230" s="159"/>
      <c r="U230" s="159"/>
      <c r="V230" s="159"/>
      <c r="W230" s="159"/>
      <c r="X230" s="159"/>
      <c r="Y230" s="150"/>
      <c r="Z230" s="150"/>
      <c r="AA230" s="150"/>
      <c r="AB230" s="150"/>
      <c r="AC230" s="150"/>
      <c r="AD230" s="150"/>
      <c r="AE230" s="150"/>
      <c r="AF230" s="150"/>
      <c r="AG230" s="150" t="s">
        <v>132</v>
      </c>
      <c r="AH230" s="150">
        <v>5</v>
      </c>
      <c r="AI230" s="150"/>
      <c r="AJ230" s="150"/>
      <c r="AK230" s="150"/>
      <c r="AL230" s="150"/>
      <c r="AM230" s="150"/>
      <c r="AN230" s="150"/>
      <c r="AO230" s="150"/>
      <c r="AP230" s="150"/>
      <c r="AQ230" s="150"/>
      <c r="AR230" s="150"/>
      <c r="AS230" s="150"/>
      <c r="AT230" s="150"/>
      <c r="AU230" s="150"/>
      <c r="AV230" s="150"/>
      <c r="AW230" s="150"/>
      <c r="AX230" s="150"/>
      <c r="AY230" s="150"/>
      <c r="AZ230" s="150"/>
      <c r="BA230" s="150"/>
      <c r="BB230" s="150"/>
      <c r="BC230" s="150"/>
      <c r="BD230" s="150"/>
      <c r="BE230" s="150"/>
      <c r="BF230" s="150"/>
      <c r="BG230" s="150"/>
      <c r="BH230" s="150"/>
    </row>
    <row r="231" spans="1:60" outlineLevel="1" x14ac:dyDescent="0.2">
      <c r="A231" s="169">
        <v>65</v>
      </c>
      <c r="B231" s="170" t="s">
        <v>395</v>
      </c>
      <c r="C231" s="186" t="s">
        <v>396</v>
      </c>
      <c r="D231" s="171" t="s">
        <v>300</v>
      </c>
      <c r="E231" s="172">
        <v>24</v>
      </c>
      <c r="F231" s="173"/>
      <c r="G231" s="174">
        <f>ROUND(E231*F231,2)</f>
        <v>0</v>
      </c>
      <c r="H231" s="173"/>
      <c r="I231" s="174">
        <f>ROUND(E231*H231,2)</f>
        <v>0</v>
      </c>
      <c r="J231" s="173"/>
      <c r="K231" s="174">
        <f>ROUND(E231*J231,2)</f>
        <v>0</v>
      </c>
      <c r="L231" s="174">
        <v>15</v>
      </c>
      <c r="M231" s="174">
        <f>G231*(1+L231/100)</f>
        <v>0</v>
      </c>
      <c r="N231" s="174">
        <v>4.1000000000000002E-2</v>
      </c>
      <c r="O231" s="174">
        <f>ROUND(E231*N231,2)</f>
        <v>0.98</v>
      </c>
      <c r="P231" s="174">
        <v>0</v>
      </c>
      <c r="Q231" s="174">
        <f>ROUND(E231*P231,2)</f>
        <v>0</v>
      </c>
      <c r="R231" s="174"/>
      <c r="S231" s="174" t="s">
        <v>235</v>
      </c>
      <c r="T231" s="175" t="s">
        <v>126</v>
      </c>
      <c r="U231" s="159">
        <v>1.20868</v>
      </c>
      <c r="V231" s="159">
        <f>ROUND(E231*U231,2)</f>
        <v>29.01</v>
      </c>
      <c r="W231" s="159"/>
      <c r="X231" s="159" t="s">
        <v>397</v>
      </c>
      <c r="Y231" s="150"/>
      <c r="Z231" s="150"/>
      <c r="AA231" s="150"/>
      <c r="AB231" s="150"/>
      <c r="AC231" s="150"/>
      <c r="AD231" s="150"/>
      <c r="AE231" s="150"/>
      <c r="AF231" s="150"/>
      <c r="AG231" s="150" t="s">
        <v>398</v>
      </c>
      <c r="AH231" s="150"/>
      <c r="AI231" s="150"/>
      <c r="AJ231" s="150"/>
      <c r="AK231" s="150"/>
      <c r="AL231" s="150"/>
      <c r="AM231" s="150"/>
      <c r="AN231" s="150"/>
      <c r="AO231" s="150"/>
      <c r="AP231" s="150"/>
      <c r="AQ231" s="150"/>
      <c r="AR231" s="150"/>
      <c r="AS231" s="150"/>
      <c r="AT231" s="150"/>
      <c r="AU231" s="150"/>
      <c r="AV231" s="150"/>
      <c r="AW231" s="150"/>
      <c r="AX231" s="150"/>
      <c r="AY231" s="150"/>
      <c r="AZ231" s="150"/>
      <c r="BA231" s="150"/>
      <c r="BB231" s="150"/>
      <c r="BC231" s="150"/>
      <c r="BD231" s="150"/>
      <c r="BE231" s="150"/>
      <c r="BF231" s="150"/>
      <c r="BG231" s="150"/>
      <c r="BH231" s="150"/>
    </row>
    <row r="232" spans="1:60" outlineLevel="1" x14ac:dyDescent="0.2">
      <c r="A232" s="157"/>
      <c r="B232" s="158"/>
      <c r="C232" s="249" t="s">
        <v>399</v>
      </c>
      <c r="D232" s="250"/>
      <c r="E232" s="250"/>
      <c r="F232" s="250"/>
      <c r="G232" s="250"/>
      <c r="H232" s="159"/>
      <c r="I232" s="159"/>
      <c r="J232" s="159"/>
      <c r="K232" s="159"/>
      <c r="L232" s="159"/>
      <c r="M232" s="159"/>
      <c r="N232" s="159"/>
      <c r="O232" s="159"/>
      <c r="P232" s="159"/>
      <c r="Q232" s="159"/>
      <c r="R232" s="159"/>
      <c r="S232" s="159"/>
      <c r="T232" s="159"/>
      <c r="U232" s="159"/>
      <c r="V232" s="159"/>
      <c r="W232" s="159"/>
      <c r="X232" s="159"/>
      <c r="Y232" s="150"/>
      <c r="Z232" s="150"/>
      <c r="AA232" s="150"/>
      <c r="AB232" s="150"/>
      <c r="AC232" s="150"/>
      <c r="AD232" s="150"/>
      <c r="AE232" s="150"/>
      <c r="AF232" s="150"/>
      <c r="AG232" s="150" t="s">
        <v>173</v>
      </c>
      <c r="AH232" s="150"/>
      <c r="AI232" s="150"/>
      <c r="AJ232" s="150"/>
      <c r="AK232" s="150"/>
      <c r="AL232" s="150"/>
      <c r="AM232" s="150"/>
      <c r="AN232" s="150"/>
      <c r="AO232" s="150"/>
      <c r="AP232" s="150"/>
      <c r="AQ232" s="150"/>
      <c r="AR232" s="150"/>
      <c r="AS232" s="150"/>
      <c r="AT232" s="150"/>
      <c r="AU232" s="150"/>
      <c r="AV232" s="150"/>
      <c r="AW232" s="150"/>
      <c r="AX232" s="150"/>
      <c r="AY232" s="150"/>
      <c r="AZ232" s="150"/>
      <c r="BA232" s="176" t="str">
        <f>C232</f>
        <v>Plastové dno, šachta z korugované trouby, těsnění, šachtová roura teleskopická, čtvercový rám do teleskopické trouby, poklop.</v>
      </c>
      <c r="BB232" s="150"/>
      <c r="BC232" s="150"/>
      <c r="BD232" s="150"/>
      <c r="BE232" s="150"/>
      <c r="BF232" s="150"/>
      <c r="BG232" s="150"/>
      <c r="BH232" s="150"/>
    </row>
    <row r="233" spans="1:60" outlineLevel="1" x14ac:dyDescent="0.2">
      <c r="A233" s="157"/>
      <c r="B233" s="158"/>
      <c r="C233" s="187" t="s">
        <v>400</v>
      </c>
      <c r="D233" s="160"/>
      <c r="E233" s="161">
        <v>24</v>
      </c>
      <c r="F233" s="159"/>
      <c r="G233" s="159"/>
      <c r="H233" s="159"/>
      <c r="I233" s="159"/>
      <c r="J233" s="159"/>
      <c r="K233" s="159"/>
      <c r="L233" s="159"/>
      <c r="M233" s="159"/>
      <c r="N233" s="159"/>
      <c r="O233" s="159"/>
      <c r="P233" s="159"/>
      <c r="Q233" s="159"/>
      <c r="R233" s="159"/>
      <c r="S233" s="159"/>
      <c r="T233" s="159"/>
      <c r="U233" s="159"/>
      <c r="V233" s="159"/>
      <c r="W233" s="159"/>
      <c r="X233" s="159"/>
      <c r="Y233" s="150"/>
      <c r="Z233" s="150"/>
      <c r="AA233" s="150"/>
      <c r="AB233" s="150"/>
      <c r="AC233" s="150"/>
      <c r="AD233" s="150"/>
      <c r="AE233" s="150"/>
      <c r="AF233" s="150"/>
      <c r="AG233" s="150" t="s">
        <v>132</v>
      </c>
      <c r="AH233" s="150">
        <v>0</v>
      </c>
      <c r="AI233" s="150"/>
      <c r="AJ233" s="150"/>
      <c r="AK233" s="150"/>
      <c r="AL233" s="150"/>
      <c r="AM233" s="150"/>
      <c r="AN233" s="150"/>
      <c r="AO233" s="150"/>
      <c r="AP233" s="150"/>
      <c r="AQ233" s="150"/>
      <c r="AR233" s="150"/>
      <c r="AS233" s="150"/>
      <c r="AT233" s="150"/>
      <c r="AU233" s="150"/>
      <c r="AV233" s="150"/>
      <c r="AW233" s="150"/>
      <c r="AX233" s="150"/>
      <c r="AY233" s="150"/>
      <c r="AZ233" s="150"/>
      <c r="BA233" s="150"/>
      <c r="BB233" s="150"/>
      <c r="BC233" s="150"/>
      <c r="BD233" s="150"/>
      <c r="BE233" s="150"/>
      <c r="BF233" s="150"/>
      <c r="BG233" s="150"/>
      <c r="BH233" s="150"/>
    </row>
    <row r="234" spans="1:60" outlineLevel="1" x14ac:dyDescent="0.2">
      <c r="A234" s="169">
        <v>66</v>
      </c>
      <c r="B234" s="170" t="s">
        <v>401</v>
      </c>
      <c r="C234" s="186" t="s">
        <v>402</v>
      </c>
      <c r="D234" s="171" t="s">
        <v>300</v>
      </c>
      <c r="E234" s="172">
        <v>3</v>
      </c>
      <c r="F234" s="173"/>
      <c r="G234" s="174">
        <f>ROUND(E234*F234,2)</f>
        <v>0</v>
      </c>
      <c r="H234" s="173"/>
      <c r="I234" s="174">
        <f>ROUND(E234*H234,2)</f>
        <v>0</v>
      </c>
      <c r="J234" s="173"/>
      <c r="K234" s="174">
        <f>ROUND(E234*J234,2)</f>
        <v>0</v>
      </c>
      <c r="L234" s="174">
        <v>15</v>
      </c>
      <c r="M234" s="174">
        <f>G234*(1+L234/100)</f>
        <v>0</v>
      </c>
      <c r="N234" s="174">
        <v>6.4920000000000005E-2</v>
      </c>
      <c r="O234" s="174">
        <f>ROUND(E234*N234,2)</f>
        <v>0.19</v>
      </c>
      <c r="P234" s="174">
        <v>0</v>
      </c>
      <c r="Q234" s="174">
        <f>ROUND(E234*P234,2)</f>
        <v>0</v>
      </c>
      <c r="R234" s="174"/>
      <c r="S234" s="174" t="s">
        <v>235</v>
      </c>
      <c r="T234" s="175" t="s">
        <v>126</v>
      </c>
      <c r="U234" s="159">
        <v>1.34372</v>
      </c>
      <c r="V234" s="159">
        <f>ROUND(E234*U234,2)</f>
        <v>4.03</v>
      </c>
      <c r="W234" s="159"/>
      <c r="X234" s="159" t="s">
        <v>397</v>
      </c>
      <c r="Y234" s="150"/>
      <c r="Z234" s="150"/>
      <c r="AA234" s="150"/>
      <c r="AB234" s="150"/>
      <c r="AC234" s="150"/>
      <c r="AD234" s="150"/>
      <c r="AE234" s="150"/>
      <c r="AF234" s="150"/>
      <c r="AG234" s="150" t="s">
        <v>398</v>
      </c>
      <c r="AH234" s="150"/>
      <c r="AI234" s="150"/>
      <c r="AJ234" s="150"/>
      <c r="AK234" s="150"/>
      <c r="AL234" s="150"/>
      <c r="AM234" s="150"/>
      <c r="AN234" s="150"/>
      <c r="AO234" s="150"/>
      <c r="AP234" s="150"/>
      <c r="AQ234" s="150"/>
      <c r="AR234" s="150"/>
      <c r="AS234" s="150"/>
      <c r="AT234" s="150"/>
      <c r="AU234" s="150"/>
      <c r="AV234" s="150"/>
      <c r="AW234" s="150"/>
      <c r="AX234" s="150"/>
      <c r="AY234" s="150"/>
      <c r="AZ234" s="150"/>
      <c r="BA234" s="150"/>
      <c r="BB234" s="150"/>
      <c r="BC234" s="150"/>
      <c r="BD234" s="150"/>
      <c r="BE234" s="150"/>
      <c r="BF234" s="150"/>
      <c r="BG234" s="150"/>
      <c r="BH234" s="150"/>
    </row>
    <row r="235" spans="1:60" outlineLevel="1" x14ac:dyDescent="0.2">
      <c r="A235" s="157"/>
      <c r="B235" s="158"/>
      <c r="C235" s="249" t="s">
        <v>403</v>
      </c>
      <c r="D235" s="250"/>
      <c r="E235" s="250"/>
      <c r="F235" s="250"/>
      <c r="G235" s="250"/>
      <c r="H235" s="159"/>
      <c r="I235" s="159"/>
      <c r="J235" s="159"/>
      <c r="K235" s="159"/>
      <c r="L235" s="159"/>
      <c r="M235" s="159"/>
      <c r="N235" s="159"/>
      <c r="O235" s="159"/>
      <c r="P235" s="159"/>
      <c r="Q235" s="159"/>
      <c r="R235" s="159"/>
      <c r="S235" s="159"/>
      <c r="T235" s="159"/>
      <c r="U235" s="159"/>
      <c r="V235" s="159"/>
      <c r="W235" s="159"/>
      <c r="X235" s="159"/>
      <c r="Y235" s="150"/>
      <c r="Z235" s="150"/>
      <c r="AA235" s="150"/>
      <c r="AB235" s="150"/>
      <c r="AC235" s="150"/>
      <c r="AD235" s="150"/>
      <c r="AE235" s="150"/>
      <c r="AF235" s="150"/>
      <c r="AG235" s="150" t="s">
        <v>173</v>
      </c>
      <c r="AH235" s="150"/>
      <c r="AI235" s="150"/>
      <c r="AJ235" s="150"/>
      <c r="AK235" s="150"/>
      <c r="AL235" s="150"/>
      <c r="AM235" s="150"/>
      <c r="AN235" s="150"/>
      <c r="AO235" s="150"/>
      <c r="AP235" s="150"/>
      <c r="AQ235" s="150"/>
      <c r="AR235" s="150"/>
      <c r="AS235" s="150"/>
      <c r="AT235" s="150"/>
      <c r="AU235" s="150"/>
      <c r="AV235" s="150"/>
      <c r="AW235" s="150"/>
      <c r="AX235" s="150"/>
      <c r="AY235" s="150"/>
      <c r="AZ235" s="150"/>
      <c r="BA235" s="176" t="str">
        <f>C235</f>
        <v>Plastové dno, šachta z korugované trouby, těsnění, šachtová roura teleskopická, rám do teleskopické trouby, poklop.</v>
      </c>
      <c r="BB235" s="150"/>
      <c r="BC235" s="150"/>
      <c r="BD235" s="150"/>
      <c r="BE235" s="150"/>
      <c r="BF235" s="150"/>
      <c r="BG235" s="150"/>
      <c r="BH235" s="150"/>
    </row>
    <row r="236" spans="1:60" outlineLevel="1" x14ac:dyDescent="0.2">
      <c r="A236" s="157"/>
      <c r="B236" s="158"/>
      <c r="C236" s="187" t="s">
        <v>404</v>
      </c>
      <c r="D236" s="160"/>
      <c r="E236" s="161">
        <v>3</v>
      </c>
      <c r="F236" s="159"/>
      <c r="G236" s="159"/>
      <c r="H236" s="159"/>
      <c r="I236" s="159"/>
      <c r="J236" s="159"/>
      <c r="K236" s="159"/>
      <c r="L236" s="159"/>
      <c r="M236" s="159"/>
      <c r="N236" s="159"/>
      <c r="O236" s="159"/>
      <c r="P236" s="159"/>
      <c r="Q236" s="159"/>
      <c r="R236" s="159"/>
      <c r="S236" s="159"/>
      <c r="T236" s="159"/>
      <c r="U236" s="159"/>
      <c r="V236" s="159"/>
      <c r="W236" s="159"/>
      <c r="X236" s="159"/>
      <c r="Y236" s="150"/>
      <c r="Z236" s="150"/>
      <c r="AA236" s="150"/>
      <c r="AB236" s="150"/>
      <c r="AC236" s="150"/>
      <c r="AD236" s="150"/>
      <c r="AE236" s="150"/>
      <c r="AF236" s="150"/>
      <c r="AG236" s="150" t="s">
        <v>132</v>
      </c>
      <c r="AH236" s="150">
        <v>0</v>
      </c>
      <c r="AI236" s="150"/>
      <c r="AJ236" s="150"/>
      <c r="AK236" s="150"/>
      <c r="AL236" s="150"/>
      <c r="AM236" s="150"/>
      <c r="AN236" s="150"/>
      <c r="AO236" s="150"/>
      <c r="AP236" s="150"/>
      <c r="AQ236" s="150"/>
      <c r="AR236" s="150"/>
      <c r="AS236" s="150"/>
      <c r="AT236" s="150"/>
      <c r="AU236" s="150"/>
      <c r="AV236" s="150"/>
      <c r="AW236" s="150"/>
      <c r="AX236" s="150"/>
      <c r="AY236" s="150"/>
      <c r="AZ236" s="150"/>
      <c r="BA236" s="150"/>
      <c r="BB236" s="150"/>
      <c r="BC236" s="150"/>
      <c r="BD236" s="150"/>
      <c r="BE236" s="150"/>
      <c r="BF236" s="150"/>
      <c r="BG236" s="150"/>
      <c r="BH236" s="150"/>
    </row>
    <row r="237" spans="1:60" x14ac:dyDescent="0.2">
      <c r="A237" s="163" t="s">
        <v>119</v>
      </c>
      <c r="B237" s="164" t="s">
        <v>85</v>
      </c>
      <c r="C237" s="185" t="s">
        <v>86</v>
      </c>
      <c r="D237" s="165"/>
      <c r="E237" s="166"/>
      <c r="F237" s="167"/>
      <c r="G237" s="167">
        <f>SUMIF(AG238:AG240,"&lt;&gt;NOR",G238:G240)</f>
        <v>0</v>
      </c>
      <c r="H237" s="167"/>
      <c r="I237" s="167">
        <f>SUM(I238:I240)</f>
        <v>0</v>
      </c>
      <c r="J237" s="167"/>
      <c r="K237" s="167">
        <f>SUM(K238:K240)</f>
        <v>0</v>
      </c>
      <c r="L237" s="167"/>
      <c r="M237" s="167">
        <f>SUM(M238:M240)</f>
        <v>0</v>
      </c>
      <c r="N237" s="167"/>
      <c r="O237" s="167">
        <f>SUM(O238:O240)</f>
        <v>2</v>
      </c>
      <c r="P237" s="167"/>
      <c r="Q237" s="167">
        <f>SUM(Q238:Q240)</f>
        <v>0</v>
      </c>
      <c r="R237" s="167"/>
      <c r="S237" s="167"/>
      <c r="T237" s="168"/>
      <c r="U237" s="162"/>
      <c r="V237" s="162">
        <f>SUM(V238:V240)</f>
        <v>2.2400000000000002</v>
      </c>
      <c r="W237" s="162"/>
      <c r="X237" s="162"/>
      <c r="AG237" t="s">
        <v>120</v>
      </c>
    </row>
    <row r="238" spans="1:60" ht="33.75" outlineLevel="1" x14ac:dyDescent="0.2">
      <c r="A238" s="169">
        <v>67</v>
      </c>
      <c r="B238" s="170" t="s">
        <v>405</v>
      </c>
      <c r="C238" s="186" t="s">
        <v>406</v>
      </c>
      <c r="D238" s="171" t="s">
        <v>244</v>
      </c>
      <c r="E238" s="172">
        <v>16</v>
      </c>
      <c r="F238" s="173"/>
      <c r="G238" s="174">
        <f>ROUND(E238*F238,2)</f>
        <v>0</v>
      </c>
      <c r="H238" s="173"/>
      <c r="I238" s="174">
        <f>ROUND(E238*H238,2)</f>
        <v>0</v>
      </c>
      <c r="J238" s="173"/>
      <c r="K238" s="174">
        <f>ROUND(E238*J238,2)</f>
        <v>0</v>
      </c>
      <c r="L238" s="174">
        <v>15</v>
      </c>
      <c r="M238" s="174">
        <f>G238*(1+L238/100)</f>
        <v>0</v>
      </c>
      <c r="N238" s="174">
        <v>0.12472</v>
      </c>
      <c r="O238" s="174">
        <f>ROUND(E238*N238,2)</f>
        <v>2</v>
      </c>
      <c r="P238" s="174">
        <v>0</v>
      </c>
      <c r="Q238" s="174">
        <f>ROUND(E238*P238,2)</f>
        <v>0</v>
      </c>
      <c r="R238" s="174" t="s">
        <v>214</v>
      </c>
      <c r="S238" s="174" t="s">
        <v>125</v>
      </c>
      <c r="T238" s="175" t="s">
        <v>126</v>
      </c>
      <c r="U238" s="159">
        <v>0.14000000000000001</v>
      </c>
      <c r="V238" s="159">
        <f>ROUND(E238*U238,2)</f>
        <v>2.2400000000000002</v>
      </c>
      <c r="W238" s="159"/>
      <c r="X238" s="159" t="s">
        <v>127</v>
      </c>
      <c r="Y238" s="150"/>
      <c r="Z238" s="150"/>
      <c r="AA238" s="150"/>
      <c r="AB238" s="150"/>
      <c r="AC238" s="150"/>
      <c r="AD238" s="150"/>
      <c r="AE238" s="150"/>
      <c r="AF238" s="150"/>
      <c r="AG238" s="150" t="s">
        <v>128</v>
      </c>
      <c r="AH238" s="150"/>
      <c r="AI238" s="150"/>
      <c r="AJ238" s="150"/>
      <c r="AK238" s="150"/>
      <c r="AL238" s="150"/>
      <c r="AM238" s="150"/>
      <c r="AN238" s="150"/>
      <c r="AO238" s="150"/>
      <c r="AP238" s="150"/>
      <c r="AQ238" s="150"/>
      <c r="AR238" s="150"/>
      <c r="AS238" s="150"/>
      <c r="AT238" s="150"/>
      <c r="AU238" s="150"/>
      <c r="AV238" s="150"/>
      <c r="AW238" s="150"/>
      <c r="AX238" s="150"/>
      <c r="AY238" s="150"/>
      <c r="AZ238" s="150"/>
      <c r="BA238" s="150"/>
      <c r="BB238" s="150"/>
      <c r="BC238" s="150"/>
      <c r="BD238" s="150"/>
      <c r="BE238" s="150"/>
      <c r="BF238" s="150"/>
      <c r="BG238" s="150"/>
      <c r="BH238" s="150"/>
    </row>
    <row r="239" spans="1:60" outlineLevel="1" x14ac:dyDescent="0.2">
      <c r="A239" s="157"/>
      <c r="B239" s="158"/>
      <c r="C239" s="251" t="s">
        <v>407</v>
      </c>
      <c r="D239" s="252"/>
      <c r="E239" s="252"/>
      <c r="F239" s="252"/>
      <c r="G239" s="252"/>
      <c r="H239" s="159"/>
      <c r="I239" s="159"/>
      <c r="J239" s="159"/>
      <c r="K239" s="159"/>
      <c r="L239" s="159"/>
      <c r="M239" s="159"/>
      <c r="N239" s="159"/>
      <c r="O239" s="159"/>
      <c r="P239" s="159"/>
      <c r="Q239" s="159"/>
      <c r="R239" s="159"/>
      <c r="S239" s="159"/>
      <c r="T239" s="159"/>
      <c r="U239" s="159"/>
      <c r="V239" s="159"/>
      <c r="W239" s="159"/>
      <c r="X239" s="159"/>
      <c r="Y239" s="150"/>
      <c r="Z239" s="150"/>
      <c r="AA239" s="150"/>
      <c r="AB239" s="150"/>
      <c r="AC239" s="150"/>
      <c r="AD239" s="150"/>
      <c r="AE239" s="150"/>
      <c r="AF239" s="150"/>
      <c r="AG239" s="150" t="s">
        <v>130</v>
      </c>
      <c r="AH239" s="150"/>
      <c r="AI239" s="150"/>
      <c r="AJ239" s="150"/>
      <c r="AK239" s="150"/>
      <c r="AL239" s="150"/>
      <c r="AM239" s="150"/>
      <c r="AN239" s="150"/>
      <c r="AO239" s="150"/>
      <c r="AP239" s="150"/>
      <c r="AQ239" s="150"/>
      <c r="AR239" s="150"/>
      <c r="AS239" s="150"/>
      <c r="AT239" s="150"/>
      <c r="AU239" s="150"/>
      <c r="AV239" s="150"/>
      <c r="AW239" s="150"/>
      <c r="AX239" s="150"/>
      <c r="AY239" s="150"/>
      <c r="AZ239" s="150"/>
      <c r="BA239" s="150"/>
      <c r="BB239" s="150"/>
      <c r="BC239" s="150"/>
      <c r="BD239" s="150"/>
      <c r="BE239" s="150"/>
      <c r="BF239" s="150"/>
      <c r="BG239" s="150"/>
      <c r="BH239" s="150"/>
    </row>
    <row r="240" spans="1:60" outlineLevel="1" x14ac:dyDescent="0.2">
      <c r="A240" s="157"/>
      <c r="B240" s="158"/>
      <c r="C240" s="187" t="s">
        <v>408</v>
      </c>
      <c r="D240" s="160"/>
      <c r="E240" s="161">
        <v>16</v>
      </c>
      <c r="F240" s="159"/>
      <c r="G240" s="159"/>
      <c r="H240" s="159"/>
      <c r="I240" s="159"/>
      <c r="J240" s="159"/>
      <c r="K240" s="159"/>
      <c r="L240" s="159"/>
      <c r="M240" s="159"/>
      <c r="N240" s="159"/>
      <c r="O240" s="159"/>
      <c r="P240" s="159"/>
      <c r="Q240" s="159"/>
      <c r="R240" s="159"/>
      <c r="S240" s="159"/>
      <c r="T240" s="159"/>
      <c r="U240" s="159"/>
      <c r="V240" s="159"/>
      <c r="W240" s="159"/>
      <c r="X240" s="159"/>
      <c r="Y240" s="150"/>
      <c r="Z240" s="150"/>
      <c r="AA240" s="150"/>
      <c r="AB240" s="150"/>
      <c r="AC240" s="150"/>
      <c r="AD240" s="150"/>
      <c r="AE240" s="150"/>
      <c r="AF240" s="150"/>
      <c r="AG240" s="150" t="s">
        <v>132</v>
      </c>
      <c r="AH240" s="150">
        <v>5</v>
      </c>
      <c r="AI240" s="150"/>
      <c r="AJ240" s="150"/>
      <c r="AK240" s="150"/>
      <c r="AL240" s="150"/>
      <c r="AM240" s="150"/>
      <c r="AN240" s="150"/>
      <c r="AO240" s="150"/>
      <c r="AP240" s="150"/>
      <c r="AQ240" s="150"/>
      <c r="AR240" s="150"/>
      <c r="AS240" s="150"/>
      <c r="AT240" s="150"/>
      <c r="AU240" s="150"/>
      <c r="AV240" s="150"/>
      <c r="AW240" s="150"/>
      <c r="AX240" s="150"/>
      <c r="AY240" s="150"/>
      <c r="AZ240" s="150"/>
      <c r="BA240" s="150"/>
      <c r="BB240" s="150"/>
      <c r="BC240" s="150"/>
      <c r="BD240" s="150"/>
      <c r="BE240" s="150"/>
      <c r="BF240" s="150"/>
      <c r="BG240" s="150"/>
      <c r="BH240" s="150"/>
    </row>
    <row r="241" spans="1:60" x14ac:dyDescent="0.2">
      <c r="A241" s="163" t="s">
        <v>119</v>
      </c>
      <c r="B241" s="164" t="s">
        <v>87</v>
      </c>
      <c r="C241" s="185" t="s">
        <v>88</v>
      </c>
      <c r="D241" s="165"/>
      <c r="E241" s="166"/>
      <c r="F241" s="167"/>
      <c r="G241" s="167">
        <f>SUMIF(AG242:AG247,"&lt;&gt;NOR",G242:G247)</f>
        <v>0</v>
      </c>
      <c r="H241" s="167"/>
      <c r="I241" s="167">
        <f>SUM(I242:I247)</f>
        <v>0</v>
      </c>
      <c r="J241" s="167"/>
      <c r="K241" s="167">
        <f>SUM(K242:K247)</f>
        <v>0</v>
      </c>
      <c r="L241" s="167"/>
      <c r="M241" s="167">
        <f>SUM(M242:M247)</f>
        <v>0</v>
      </c>
      <c r="N241" s="167"/>
      <c r="O241" s="167">
        <f>SUM(O242:O247)</f>
        <v>0</v>
      </c>
      <c r="P241" s="167"/>
      <c r="Q241" s="167">
        <f>SUM(Q242:Q247)</f>
        <v>0</v>
      </c>
      <c r="R241" s="167"/>
      <c r="S241" s="167"/>
      <c r="T241" s="168"/>
      <c r="U241" s="162"/>
      <c r="V241" s="162">
        <f>SUM(V242:V247)</f>
        <v>86.79</v>
      </c>
      <c r="W241" s="162"/>
      <c r="X241" s="162"/>
      <c r="AG241" t="s">
        <v>120</v>
      </c>
    </row>
    <row r="242" spans="1:60" ht="22.5" outlineLevel="1" x14ac:dyDescent="0.2">
      <c r="A242" s="169">
        <v>68</v>
      </c>
      <c r="B242" s="170" t="s">
        <v>409</v>
      </c>
      <c r="C242" s="186" t="s">
        <v>410</v>
      </c>
      <c r="D242" s="171" t="s">
        <v>193</v>
      </c>
      <c r="E242" s="172">
        <v>410.34921000000003</v>
      </c>
      <c r="F242" s="173"/>
      <c r="G242" s="174">
        <f>ROUND(E242*F242,2)</f>
        <v>0</v>
      </c>
      <c r="H242" s="173"/>
      <c r="I242" s="174">
        <f>ROUND(E242*H242,2)</f>
        <v>0</v>
      </c>
      <c r="J242" s="173"/>
      <c r="K242" s="174">
        <f>ROUND(E242*J242,2)</f>
        <v>0</v>
      </c>
      <c r="L242" s="174">
        <v>15</v>
      </c>
      <c r="M242" s="174">
        <f>G242*(1+L242/100)</f>
        <v>0</v>
      </c>
      <c r="N242" s="174">
        <v>0</v>
      </c>
      <c r="O242" s="174">
        <f>ROUND(E242*N242,2)</f>
        <v>0</v>
      </c>
      <c r="P242" s="174">
        <v>0</v>
      </c>
      <c r="Q242" s="174">
        <f>ROUND(E242*P242,2)</f>
        <v>0</v>
      </c>
      <c r="R242" s="174" t="s">
        <v>289</v>
      </c>
      <c r="S242" s="174" t="s">
        <v>125</v>
      </c>
      <c r="T242" s="175" t="s">
        <v>126</v>
      </c>
      <c r="U242" s="159">
        <v>0.21149999999999999</v>
      </c>
      <c r="V242" s="159">
        <f>ROUND(E242*U242,2)</f>
        <v>86.79</v>
      </c>
      <c r="W242" s="159"/>
      <c r="X242" s="159" t="s">
        <v>411</v>
      </c>
      <c r="Y242" s="150"/>
      <c r="Z242" s="150"/>
      <c r="AA242" s="150"/>
      <c r="AB242" s="150"/>
      <c r="AC242" s="150"/>
      <c r="AD242" s="150"/>
      <c r="AE242" s="150"/>
      <c r="AF242" s="150"/>
      <c r="AG242" s="150" t="s">
        <v>412</v>
      </c>
      <c r="AH242" s="150"/>
      <c r="AI242" s="150"/>
      <c r="AJ242" s="150"/>
      <c r="AK242" s="150"/>
      <c r="AL242" s="150"/>
      <c r="AM242" s="150"/>
      <c r="AN242" s="150"/>
      <c r="AO242" s="150"/>
      <c r="AP242" s="150"/>
      <c r="AQ242" s="150"/>
      <c r="AR242" s="150"/>
      <c r="AS242" s="150"/>
      <c r="AT242" s="150"/>
      <c r="AU242" s="150"/>
      <c r="AV242" s="150"/>
      <c r="AW242" s="150"/>
      <c r="AX242" s="150"/>
      <c r="AY242" s="150"/>
      <c r="AZ242" s="150"/>
      <c r="BA242" s="150"/>
      <c r="BB242" s="150"/>
      <c r="BC242" s="150"/>
      <c r="BD242" s="150"/>
      <c r="BE242" s="150"/>
      <c r="BF242" s="150"/>
      <c r="BG242" s="150"/>
      <c r="BH242" s="150"/>
    </row>
    <row r="243" spans="1:60" outlineLevel="1" x14ac:dyDescent="0.2">
      <c r="A243" s="157"/>
      <c r="B243" s="158"/>
      <c r="C243" s="251" t="s">
        <v>413</v>
      </c>
      <c r="D243" s="252"/>
      <c r="E243" s="252"/>
      <c r="F243" s="252"/>
      <c r="G243" s="252"/>
      <c r="H243" s="159"/>
      <c r="I243" s="159"/>
      <c r="J243" s="159"/>
      <c r="K243" s="159"/>
      <c r="L243" s="159"/>
      <c r="M243" s="159"/>
      <c r="N243" s="159"/>
      <c r="O243" s="159"/>
      <c r="P243" s="159"/>
      <c r="Q243" s="159"/>
      <c r="R243" s="159"/>
      <c r="S243" s="159"/>
      <c r="T243" s="159"/>
      <c r="U243" s="159"/>
      <c r="V243" s="159"/>
      <c r="W243" s="159"/>
      <c r="X243" s="159"/>
      <c r="Y243" s="150"/>
      <c r="Z243" s="150"/>
      <c r="AA243" s="150"/>
      <c r="AB243" s="150"/>
      <c r="AC243" s="150"/>
      <c r="AD243" s="150"/>
      <c r="AE243" s="150"/>
      <c r="AF243" s="150"/>
      <c r="AG243" s="150" t="s">
        <v>130</v>
      </c>
      <c r="AH243" s="150"/>
      <c r="AI243" s="150"/>
      <c r="AJ243" s="150"/>
      <c r="AK243" s="150"/>
      <c r="AL243" s="150"/>
      <c r="AM243" s="150"/>
      <c r="AN243" s="150"/>
      <c r="AO243" s="150"/>
      <c r="AP243" s="150"/>
      <c r="AQ243" s="150"/>
      <c r="AR243" s="150"/>
      <c r="AS243" s="150"/>
      <c r="AT243" s="150"/>
      <c r="AU243" s="150"/>
      <c r="AV243" s="150"/>
      <c r="AW243" s="150"/>
      <c r="AX243" s="150"/>
      <c r="AY243" s="150"/>
      <c r="AZ243" s="150"/>
      <c r="BA243" s="150"/>
      <c r="BB243" s="150"/>
      <c r="BC243" s="150"/>
      <c r="BD243" s="150"/>
      <c r="BE243" s="150"/>
      <c r="BF243" s="150"/>
      <c r="BG243" s="150"/>
      <c r="BH243" s="150"/>
    </row>
    <row r="244" spans="1:60" outlineLevel="1" x14ac:dyDescent="0.2">
      <c r="A244" s="157"/>
      <c r="B244" s="158"/>
      <c r="C244" s="253" t="s">
        <v>414</v>
      </c>
      <c r="D244" s="254"/>
      <c r="E244" s="254"/>
      <c r="F244" s="254"/>
      <c r="G244" s="254"/>
      <c r="H244" s="159"/>
      <c r="I244" s="159"/>
      <c r="J244" s="159"/>
      <c r="K244" s="159"/>
      <c r="L244" s="159"/>
      <c r="M244" s="159"/>
      <c r="N244" s="159"/>
      <c r="O244" s="159"/>
      <c r="P244" s="159"/>
      <c r="Q244" s="159"/>
      <c r="R244" s="159"/>
      <c r="S244" s="159"/>
      <c r="T244" s="159"/>
      <c r="U244" s="159"/>
      <c r="V244" s="159"/>
      <c r="W244" s="159"/>
      <c r="X244" s="159"/>
      <c r="Y244" s="150"/>
      <c r="Z244" s="150"/>
      <c r="AA244" s="150"/>
      <c r="AB244" s="150"/>
      <c r="AC244" s="150"/>
      <c r="AD244" s="150"/>
      <c r="AE244" s="150"/>
      <c r="AF244" s="150"/>
      <c r="AG244" s="150" t="s">
        <v>173</v>
      </c>
      <c r="AH244" s="150"/>
      <c r="AI244" s="150"/>
      <c r="AJ244" s="150"/>
      <c r="AK244" s="150"/>
      <c r="AL244" s="150"/>
      <c r="AM244" s="150"/>
      <c r="AN244" s="150"/>
      <c r="AO244" s="150"/>
      <c r="AP244" s="150"/>
      <c r="AQ244" s="150"/>
      <c r="AR244" s="150"/>
      <c r="AS244" s="150"/>
      <c r="AT244" s="150"/>
      <c r="AU244" s="150"/>
      <c r="AV244" s="150"/>
      <c r="AW244" s="150"/>
      <c r="AX244" s="150"/>
      <c r="AY244" s="150"/>
      <c r="AZ244" s="150"/>
      <c r="BA244" s="150"/>
      <c r="BB244" s="150"/>
      <c r="BC244" s="150"/>
      <c r="BD244" s="150"/>
      <c r="BE244" s="150"/>
      <c r="BF244" s="150"/>
      <c r="BG244" s="150"/>
      <c r="BH244" s="150"/>
    </row>
    <row r="245" spans="1:60" outlineLevel="1" x14ac:dyDescent="0.2">
      <c r="A245" s="157"/>
      <c r="B245" s="158"/>
      <c r="C245" s="187" t="s">
        <v>415</v>
      </c>
      <c r="D245" s="160"/>
      <c r="E245" s="161"/>
      <c r="F245" s="159"/>
      <c r="G245" s="159"/>
      <c r="H245" s="159"/>
      <c r="I245" s="159"/>
      <c r="J245" s="159"/>
      <c r="K245" s="159"/>
      <c r="L245" s="159"/>
      <c r="M245" s="159"/>
      <c r="N245" s="159"/>
      <c r="O245" s="159"/>
      <c r="P245" s="159"/>
      <c r="Q245" s="159"/>
      <c r="R245" s="159"/>
      <c r="S245" s="159"/>
      <c r="T245" s="159"/>
      <c r="U245" s="159"/>
      <c r="V245" s="159"/>
      <c r="W245" s="159"/>
      <c r="X245" s="159"/>
      <c r="Y245" s="150"/>
      <c r="Z245" s="150"/>
      <c r="AA245" s="150"/>
      <c r="AB245" s="150"/>
      <c r="AC245" s="150"/>
      <c r="AD245" s="150"/>
      <c r="AE245" s="150"/>
      <c r="AF245" s="150"/>
      <c r="AG245" s="150" t="s">
        <v>132</v>
      </c>
      <c r="AH245" s="150">
        <v>0</v>
      </c>
      <c r="AI245" s="150"/>
      <c r="AJ245" s="150"/>
      <c r="AK245" s="150"/>
      <c r="AL245" s="150"/>
      <c r="AM245" s="150"/>
      <c r="AN245" s="150"/>
      <c r="AO245" s="150"/>
      <c r="AP245" s="150"/>
      <c r="AQ245" s="150"/>
      <c r="AR245" s="150"/>
      <c r="AS245" s="150"/>
      <c r="AT245" s="150"/>
      <c r="AU245" s="150"/>
      <c r="AV245" s="150"/>
      <c r="AW245" s="150"/>
      <c r="AX245" s="150"/>
      <c r="AY245" s="150"/>
      <c r="AZ245" s="150"/>
      <c r="BA245" s="150"/>
      <c r="BB245" s="150"/>
      <c r="BC245" s="150"/>
      <c r="BD245" s="150"/>
      <c r="BE245" s="150"/>
      <c r="BF245" s="150"/>
      <c r="BG245" s="150"/>
      <c r="BH245" s="150"/>
    </row>
    <row r="246" spans="1:60" ht="22.5" outlineLevel="1" x14ac:dyDescent="0.2">
      <c r="A246" s="157"/>
      <c r="B246" s="158"/>
      <c r="C246" s="187" t="s">
        <v>416</v>
      </c>
      <c r="D246" s="160"/>
      <c r="E246" s="161"/>
      <c r="F246" s="159"/>
      <c r="G246" s="159"/>
      <c r="H246" s="159"/>
      <c r="I246" s="159"/>
      <c r="J246" s="159"/>
      <c r="K246" s="159"/>
      <c r="L246" s="159"/>
      <c r="M246" s="159"/>
      <c r="N246" s="159"/>
      <c r="O246" s="159"/>
      <c r="P246" s="159"/>
      <c r="Q246" s="159"/>
      <c r="R246" s="159"/>
      <c r="S246" s="159"/>
      <c r="T246" s="159"/>
      <c r="U246" s="159"/>
      <c r="V246" s="159"/>
      <c r="W246" s="159"/>
      <c r="X246" s="159"/>
      <c r="Y246" s="150"/>
      <c r="Z246" s="150"/>
      <c r="AA246" s="150"/>
      <c r="AB246" s="150"/>
      <c r="AC246" s="150"/>
      <c r="AD246" s="150"/>
      <c r="AE246" s="150"/>
      <c r="AF246" s="150"/>
      <c r="AG246" s="150" t="s">
        <v>132</v>
      </c>
      <c r="AH246" s="150">
        <v>0</v>
      </c>
      <c r="AI246" s="150"/>
      <c r="AJ246" s="150"/>
      <c r="AK246" s="150"/>
      <c r="AL246" s="150"/>
      <c r="AM246" s="150"/>
      <c r="AN246" s="150"/>
      <c r="AO246" s="150"/>
      <c r="AP246" s="150"/>
      <c r="AQ246" s="150"/>
      <c r="AR246" s="150"/>
      <c r="AS246" s="150"/>
      <c r="AT246" s="150"/>
      <c r="AU246" s="150"/>
      <c r="AV246" s="150"/>
      <c r="AW246" s="150"/>
      <c r="AX246" s="150"/>
      <c r="AY246" s="150"/>
      <c r="AZ246" s="150"/>
      <c r="BA246" s="150"/>
      <c r="BB246" s="150"/>
      <c r="BC246" s="150"/>
      <c r="BD246" s="150"/>
      <c r="BE246" s="150"/>
      <c r="BF246" s="150"/>
      <c r="BG246" s="150"/>
      <c r="BH246" s="150"/>
    </row>
    <row r="247" spans="1:60" outlineLevel="1" x14ac:dyDescent="0.2">
      <c r="A247" s="157"/>
      <c r="B247" s="158"/>
      <c r="C247" s="187" t="s">
        <v>417</v>
      </c>
      <c r="D247" s="160"/>
      <c r="E247" s="161">
        <v>410.34921000000003</v>
      </c>
      <c r="F247" s="159"/>
      <c r="G247" s="159"/>
      <c r="H247" s="159"/>
      <c r="I247" s="159"/>
      <c r="J247" s="159"/>
      <c r="K247" s="159"/>
      <c r="L247" s="159"/>
      <c r="M247" s="159"/>
      <c r="N247" s="159"/>
      <c r="O247" s="159"/>
      <c r="P247" s="159"/>
      <c r="Q247" s="159"/>
      <c r="R247" s="159"/>
      <c r="S247" s="159"/>
      <c r="T247" s="159"/>
      <c r="U247" s="159"/>
      <c r="V247" s="159"/>
      <c r="W247" s="159"/>
      <c r="X247" s="159"/>
      <c r="Y247" s="150"/>
      <c r="Z247" s="150"/>
      <c r="AA247" s="150"/>
      <c r="AB247" s="150"/>
      <c r="AC247" s="150"/>
      <c r="AD247" s="150"/>
      <c r="AE247" s="150"/>
      <c r="AF247" s="150"/>
      <c r="AG247" s="150" t="s">
        <v>132</v>
      </c>
      <c r="AH247" s="150">
        <v>0</v>
      </c>
      <c r="AI247" s="150"/>
      <c r="AJ247" s="150"/>
      <c r="AK247" s="150"/>
      <c r="AL247" s="150"/>
      <c r="AM247" s="150"/>
      <c r="AN247" s="150"/>
      <c r="AO247" s="150"/>
      <c r="AP247" s="150"/>
      <c r="AQ247" s="150"/>
      <c r="AR247" s="150"/>
      <c r="AS247" s="150"/>
      <c r="AT247" s="150"/>
      <c r="AU247" s="150"/>
      <c r="AV247" s="150"/>
      <c r="AW247" s="150"/>
      <c r="AX247" s="150"/>
      <c r="AY247" s="150"/>
      <c r="AZ247" s="150"/>
      <c r="BA247" s="150"/>
      <c r="BB247" s="150"/>
      <c r="BC247" s="150"/>
      <c r="BD247" s="150"/>
      <c r="BE247" s="150"/>
      <c r="BF247" s="150"/>
      <c r="BG247" s="150"/>
      <c r="BH247" s="150"/>
    </row>
    <row r="248" spans="1:60" x14ac:dyDescent="0.2">
      <c r="A248" s="163" t="s">
        <v>119</v>
      </c>
      <c r="B248" s="164" t="s">
        <v>89</v>
      </c>
      <c r="C248" s="185" t="s">
        <v>90</v>
      </c>
      <c r="D248" s="165"/>
      <c r="E248" s="166"/>
      <c r="F248" s="167"/>
      <c r="G248" s="167">
        <f>SUMIF(AG249:AG259,"&lt;&gt;NOR",G249:G259)</f>
        <v>0</v>
      </c>
      <c r="H248" s="167"/>
      <c r="I248" s="167">
        <f>SUM(I249:I259)</f>
        <v>0</v>
      </c>
      <c r="J248" s="167"/>
      <c r="K248" s="167">
        <f>SUM(K249:K259)</f>
        <v>0</v>
      </c>
      <c r="L248" s="167"/>
      <c r="M248" s="167">
        <f>SUM(M249:M259)</f>
        <v>0</v>
      </c>
      <c r="N248" s="167"/>
      <c r="O248" s="167">
        <f>SUM(O249:O259)</f>
        <v>0.66999999999999993</v>
      </c>
      <c r="P248" s="167"/>
      <c r="Q248" s="167">
        <f>SUM(Q249:Q259)</f>
        <v>0</v>
      </c>
      <c r="R248" s="167"/>
      <c r="S248" s="167"/>
      <c r="T248" s="168"/>
      <c r="U248" s="162"/>
      <c r="V248" s="162">
        <f>SUM(V249:V259)</f>
        <v>143.88</v>
      </c>
      <c r="W248" s="162"/>
      <c r="X248" s="162"/>
      <c r="AG248" t="s">
        <v>120</v>
      </c>
    </row>
    <row r="249" spans="1:60" outlineLevel="1" x14ac:dyDescent="0.2">
      <c r="A249" s="169">
        <v>69</v>
      </c>
      <c r="B249" s="170" t="s">
        <v>418</v>
      </c>
      <c r="C249" s="186" t="s">
        <v>419</v>
      </c>
      <c r="D249" s="171" t="s">
        <v>155</v>
      </c>
      <c r="E249" s="172">
        <v>406.65300000000002</v>
      </c>
      <c r="F249" s="173"/>
      <c r="G249" s="174">
        <f>ROUND(E249*F249,2)</f>
        <v>0</v>
      </c>
      <c r="H249" s="173"/>
      <c r="I249" s="174">
        <f>ROUND(E249*H249,2)</f>
        <v>0</v>
      </c>
      <c r="J249" s="173"/>
      <c r="K249" s="174">
        <f>ROUND(E249*J249,2)</f>
        <v>0</v>
      </c>
      <c r="L249" s="174">
        <v>15</v>
      </c>
      <c r="M249" s="174">
        <f>G249*(1+L249/100)</f>
        <v>0</v>
      </c>
      <c r="N249" s="174">
        <v>3.2000000000000003E-4</v>
      </c>
      <c r="O249" s="174">
        <f>ROUND(E249*N249,2)</f>
        <v>0.13</v>
      </c>
      <c r="P249" s="174">
        <v>0</v>
      </c>
      <c r="Q249" s="174">
        <f>ROUND(E249*P249,2)</f>
        <v>0</v>
      </c>
      <c r="R249" s="174" t="s">
        <v>420</v>
      </c>
      <c r="S249" s="174" t="s">
        <v>125</v>
      </c>
      <c r="T249" s="175" t="s">
        <v>126</v>
      </c>
      <c r="U249" s="159">
        <v>0.14000000000000001</v>
      </c>
      <c r="V249" s="159">
        <f>ROUND(E249*U249,2)</f>
        <v>56.93</v>
      </c>
      <c r="W249" s="159"/>
      <c r="X249" s="159" t="s">
        <v>127</v>
      </c>
      <c r="Y249" s="150"/>
      <c r="Z249" s="150"/>
      <c r="AA249" s="150"/>
      <c r="AB249" s="150"/>
      <c r="AC249" s="150"/>
      <c r="AD249" s="150"/>
      <c r="AE249" s="150"/>
      <c r="AF249" s="150"/>
      <c r="AG249" s="150" t="s">
        <v>128</v>
      </c>
      <c r="AH249" s="150"/>
      <c r="AI249" s="150"/>
      <c r="AJ249" s="150"/>
      <c r="AK249" s="150"/>
      <c r="AL249" s="150"/>
      <c r="AM249" s="150"/>
      <c r="AN249" s="150"/>
      <c r="AO249" s="150"/>
      <c r="AP249" s="150"/>
      <c r="AQ249" s="150"/>
      <c r="AR249" s="150"/>
      <c r="AS249" s="150"/>
      <c r="AT249" s="150"/>
      <c r="AU249" s="150"/>
      <c r="AV249" s="150"/>
      <c r="AW249" s="150"/>
      <c r="AX249" s="150"/>
      <c r="AY249" s="150"/>
      <c r="AZ249" s="150"/>
      <c r="BA249" s="150"/>
      <c r="BB249" s="150"/>
      <c r="BC249" s="150"/>
      <c r="BD249" s="150"/>
      <c r="BE249" s="150"/>
      <c r="BF249" s="150"/>
      <c r="BG249" s="150"/>
      <c r="BH249" s="150"/>
    </row>
    <row r="250" spans="1:60" outlineLevel="1" x14ac:dyDescent="0.2">
      <c r="A250" s="157"/>
      <c r="B250" s="158"/>
      <c r="C250" s="187" t="s">
        <v>421</v>
      </c>
      <c r="D250" s="160"/>
      <c r="E250" s="161">
        <v>406.65300000000002</v>
      </c>
      <c r="F250" s="159"/>
      <c r="G250" s="159"/>
      <c r="H250" s="159"/>
      <c r="I250" s="159"/>
      <c r="J250" s="159"/>
      <c r="K250" s="159"/>
      <c r="L250" s="159"/>
      <c r="M250" s="159"/>
      <c r="N250" s="159"/>
      <c r="O250" s="159"/>
      <c r="P250" s="159"/>
      <c r="Q250" s="159"/>
      <c r="R250" s="159"/>
      <c r="S250" s="159"/>
      <c r="T250" s="159"/>
      <c r="U250" s="159"/>
      <c r="V250" s="159"/>
      <c r="W250" s="159"/>
      <c r="X250" s="159"/>
      <c r="Y250" s="150"/>
      <c r="Z250" s="150"/>
      <c r="AA250" s="150"/>
      <c r="AB250" s="150"/>
      <c r="AC250" s="150"/>
      <c r="AD250" s="150"/>
      <c r="AE250" s="150"/>
      <c r="AF250" s="150"/>
      <c r="AG250" s="150" t="s">
        <v>132</v>
      </c>
      <c r="AH250" s="150">
        <v>0</v>
      </c>
      <c r="AI250" s="150"/>
      <c r="AJ250" s="150"/>
      <c r="AK250" s="150"/>
      <c r="AL250" s="150"/>
      <c r="AM250" s="150"/>
      <c r="AN250" s="150"/>
      <c r="AO250" s="150"/>
      <c r="AP250" s="150"/>
      <c r="AQ250" s="150"/>
      <c r="AR250" s="150"/>
      <c r="AS250" s="150"/>
      <c r="AT250" s="150"/>
      <c r="AU250" s="150"/>
      <c r="AV250" s="150"/>
      <c r="AW250" s="150"/>
      <c r="AX250" s="150"/>
      <c r="AY250" s="150"/>
      <c r="AZ250" s="150"/>
      <c r="BA250" s="150"/>
      <c r="BB250" s="150"/>
      <c r="BC250" s="150"/>
      <c r="BD250" s="150"/>
      <c r="BE250" s="150"/>
      <c r="BF250" s="150"/>
      <c r="BG250" s="150"/>
      <c r="BH250" s="150"/>
    </row>
    <row r="251" spans="1:60" outlineLevel="1" x14ac:dyDescent="0.2">
      <c r="A251" s="169">
        <v>70</v>
      </c>
      <c r="B251" s="170" t="s">
        <v>422</v>
      </c>
      <c r="C251" s="186" t="s">
        <v>423</v>
      </c>
      <c r="D251" s="171" t="s">
        <v>155</v>
      </c>
      <c r="E251" s="172">
        <v>406.65300000000002</v>
      </c>
      <c r="F251" s="173"/>
      <c r="G251" s="174">
        <f>ROUND(E251*F251,2)</f>
        <v>0</v>
      </c>
      <c r="H251" s="173"/>
      <c r="I251" s="174">
        <f>ROUND(E251*H251,2)</f>
        <v>0</v>
      </c>
      <c r="J251" s="173"/>
      <c r="K251" s="174">
        <f>ROUND(E251*J251,2)</f>
        <v>0</v>
      </c>
      <c r="L251" s="174">
        <v>15</v>
      </c>
      <c r="M251" s="174">
        <f>G251*(1+L251/100)</f>
        <v>0</v>
      </c>
      <c r="N251" s="174">
        <v>1.15E-3</v>
      </c>
      <c r="O251" s="174">
        <f>ROUND(E251*N251,2)</f>
        <v>0.47</v>
      </c>
      <c r="P251" s="174">
        <v>0</v>
      </c>
      <c r="Q251" s="174">
        <f>ROUND(E251*P251,2)</f>
        <v>0</v>
      </c>
      <c r="R251" s="174" t="s">
        <v>420</v>
      </c>
      <c r="S251" s="174" t="s">
        <v>125</v>
      </c>
      <c r="T251" s="175" t="s">
        <v>126</v>
      </c>
      <c r="U251" s="159">
        <v>0.16</v>
      </c>
      <c r="V251" s="159">
        <f>ROUND(E251*U251,2)</f>
        <v>65.06</v>
      </c>
      <c r="W251" s="159"/>
      <c r="X251" s="159" t="s">
        <v>127</v>
      </c>
      <c r="Y251" s="150"/>
      <c r="Z251" s="150"/>
      <c r="AA251" s="150"/>
      <c r="AB251" s="150"/>
      <c r="AC251" s="150"/>
      <c r="AD251" s="150"/>
      <c r="AE251" s="150"/>
      <c r="AF251" s="150"/>
      <c r="AG251" s="150" t="s">
        <v>128</v>
      </c>
      <c r="AH251" s="150"/>
      <c r="AI251" s="150"/>
      <c r="AJ251" s="150"/>
      <c r="AK251" s="150"/>
      <c r="AL251" s="150"/>
      <c r="AM251" s="150"/>
      <c r="AN251" s="150"/>
      <c r="AO251" s="150"/>
      <c r="AP251" s="150"/>
      <c r="AQ251" s="150"/>
      <c r="AR251" s="150"/>
      <c r="AS251" s="150"/>
      <c r="AT251" s="150"/>
      <c r="AU251" s="150"/>
      <c r="AV251" s="150"/>
      <c r="AW251" s="150"/>
      <c r="AX251" s="150"/>
      <c r="AY251" s="150"/>
      <c r="AZ251" s="150"/>
      <c r="BA251" s="150"/>
      <c r="BB251" s="150"/>
      <c r="BC251" s="150"/>
      <c r="BD251" s="150"/>
      <c r="BE251" s="150"/>
      <c r="BF251" s="150"/>
      <c r="BG251" s="150"/>
      <c r="BH251" s="150"/>
    </row>
    <row r="252" spans="1:60" outlineLevel="1" x14ac:dyDescent="0.2">
      <c r="A252" s="157"/>
      <c r="B252" s="158"/>
      <c r="C252" s="187" t="s">
        <v>424</v>
      </c>
      <c r="D252" s="160"/>
      <c r="E252" s="161">
        <v>406.65300000000002</v>
      </c>
      <c r="F252" s="159"/>
      <c r="G252" s="159"/>
      <c r="H252" s="159"/>
      <c r="I252" s="159"/>
      <c r="J252" s="159"/>
      <c r="K252" s="159"/>
      <c r="L252" s="159"/>
      <c r="M252" s="159"/>
      <c r="N252" s="159"/>
      <c r="O252" s="159"/>
      <c r="P252" s="159"/>
      <c r="Q252" s="159"/>
      <c r="R252" s="159"/>
      <c r="S252" s="159"/>
      <c r="T252" s="159"/>
      <c r="U252" s="159"/>
      <c r="V252" s="159"/>
      <c r="W252" s="159"/>
      <c r="X252" s="159"/>
      <c r="Y252" s="150"/>
      <c r="Z252" s="150"/>
      <c r="AA252" s="150"/>
      <c r="AB252" s="150"/>
      <c r="AC252" s="150"/>
      <c r="AD252" s="150"/>
      <c r="AE252" s="150"/>
      <c r="AF252" s="150"/>
      <c r="AG252" s="150" t="s">
        <v>132</v>
      </c>
      <c r="AH252" s="150">
        <v>0</v>
      </c>
      <c r="AI252" s="150"/>
      <c r="AJ252" s="150"/>
      <c r="AK252" s="150"/>
      <c r="AL252" s="150"/>
      <c r="AM252" s="150"/>
      <c r="AN252" s="150"/>
      <c r="AO252" s="150"/>
      <c r="AP252" s="150"/>
      <c r="AQ252" s="150"/>
      <c r="AR252" s="150"/>
      <c r="AS252" s="150"/>
      <c r="AT252" s="150"/>
      <c r="AU252" s="150"/>
      <c r="AV252" s="150"/>
      <c r="AW252" s="150"/>
      <c r="AX252" s="150"/>
      <c r="AY252" s="150"/>
      <c r="AZ252" s="150"/>
      <c r="BA252" s="150"/>
      <c r="BB252" s="150"/>
      <c r="BC252" s="150"/>
      <c r="BD252" s="150"/>
      <c r="BE252" s="150"/>
      <c r="BF252" s="150"/>
      <c r="BG252" s="150"/>
      <c r="BH252" s="150"/>
    </row>
    <row r="253" spans="1:60" outlineLevel="1" x14ac:dyDescent="0.2">
      <c r="A253" s="169">
        <v>71</v>
      </c>
      <c r="B253" s="170" t="s">
        <v>425</v>
      </c>
      <c r="C253" s="186" t="s">
        <v>426</v>
      </c>
      <c r="D253" s="171" t="s">
        <v>244</v>
      </c>
      <c r="E253" s="172">
        <v>208.54</v>
      </c>
      <c r="F253" s="173"/>
      <c r="G253" s="174">
        <f>ROUND(E253*F253,2)</f>
        <v>0</v>
      </c>
      <c r="H253" s="173"/>
      <c r="I253" s="174">
        <f>ROUND(E253*H253,2)</f>
        <v>0</v>
      </c>
      <c r="J253" s="173"/>
      <c r="K253" s="174">
        <f>ROUND(E253*J253,2)</f>
        <v>0</v>
      </c>
      <c r="L253" s="174">
        <v>15</v>
      </c>
      <c r="M253" s="174">
        <f>G253*(1+L253/100)</f>
        <v>0</v>
      </c>
      <c r="N253" s="174">
        <v>3.3E-4</v>
      </c>
      <c r="O253" s="174">
        <f>ROUND(E253*N253,2)</f>
        <v>7.0000000000000007E-2</v>
      </c>
      <c r="P253" s="174">
        <v>0</v>
      </c>
      <c r="Q253" s="174">
        <f>ROUND(E253*P253,2)</f>
        <v>0</v>
      </c>
      <c r="R253" s="174" t="s">
        <v>420</v>
      </c>
      <c r="S253" s="174" t="s">
        <v>125</v>
      </c>
      <c r="T253" s="175" t="s">
        <v>126</v>
      </c>
      <c r="U253" s="159">
        <v>0.1</v>
      </c>
      <c r="V253" s="159">
        <f>ROUND(E253*U253,2)</f>
        <v>20.85</v>
      </c>
      <c r="W253" s="159"/>
      <c r="X253" s="159" t="s">
        <v>127</v>
      </c>
      <c r="Y253" s="150"/>
      <c r="Z253" s="150"/>
      <c r="AA253" s="150"/>
      <c r="AB253" s="150"/>
      <c r="AC253" s="150"/>
      <c r="AD253" s="150"/>
      <c r="AE253" s="150"/>
      <c r="AF253" s="150"/>
      <c r="AG253" s="150" t="s">
        <v>128</v>
      </c>
      <c r="AH253" s="150"/>
      <c r="AI253" s="150"/>
      <c r="AJ253" s="150"/>
      <c r="AK253" s="150"/>
      <c r="AL253" s="150"/>
      <c r="AM253" s="150"/>
      <c r="AN253" s="150"/>
      <c r="AO253" s="150"/>
      <c r="AP253" s="150"/>
      <c r="AQ253" s="150"/>
      <c r="AR253" s="150"/>
      <c r="AS253" s="150"/>
      <c r="AT253" s="150"/>
      <c r="AU253" s="150"/>
      <c r="AV253" s="150"/>
      <c r="AW253" s="150"/>
      <c r="AX253" s="150"/>
      <c r="AY253" s="150"/>
      <c r="AZ253" s="150"/>
      <c r="BA253" s="150"/>
      <c r="BB253" s="150"/>
      <c r="BC253" s="150"/>
      <c r="BD253" s="150"/>
      <c r="BE253" s="150"/>
      <c r="BF253" s="150"/>
      <c r="BG253" s="150"/>
      <c r="BH253" s="150"/>
    </row>
    <row r="254" spans="1:60" outlineLevel="1" x14ac:dyDescent="0.2">
      <c r="A254" s="157"/>
      <c r="B254" s="158"/>
      <c r="C254" s="187" t="s">
        <v>427</v>
      </c>
      <c r="D254" s="160"/>
      <c r="E254" s="161">
        <v>208.54</v>
      </c>
      <c r="F254" s="159"/>
      <c r="G254" s="159"/>
      <c r="H254" s="159"/>
      <c r="I254" s="159"/>
      <c r="J254" s="159"/>
      <c r="K254" s="159"/>
      <c r="L254" s="159"/>
      <c r="M254" s="159"/>
      <c r="N254" s="159"/>
      <c r="O254" s="159"/>
      <c r="P254" s="159"/>
      <c r="Q254" s="159"/>
      <c r="R254" s="159"/>
      <c r="S254" s="159"/>
      <c r="T254" s="159"/>
      <c r="U254" s="159"/>
      <c r="V254" s="159"/>
      <c r="W254" s="159"/>
      <c r="X254" s="159"/>
      <c r="Y254" s="150"/>
      <c r="Z254" s="150"/>
      <c r="AA254" s="150"/>
      <c r="AB254" s="150"/>
      <c r="AC254" s="150"/>
      <c r="AD254" s="150"/>
      <c r="AE254" s="150"/>
      <c r="AF254" s="150"/>
      <c r="AG254" s="150" t="s">
        <v>132</v>
      </c>
      <c r="AH254" s="150">
        <v>0</v>
      </c>
      <c r="AI254" s="150"/>
      <c r="AJ254" s="150"/>
      <c r="AK254" s="150"/>
      <c r="AL254" s="150"/>
      <c r="AM254" s="150"/>
      <c r="AN254" s="150"/>
      <c r="AO254" s="150"/>
      <c r="AP254" s="150"/>
      <c r="AQ254" s="150"/>
      <c r="AR254" s="150"/>
      <c r="AS254" s="150"/>
      <c r="AT254" s="150"/>
      <c r="AU254" s="150"/>
      <c r="AV254" s="150"/>
      <c r="AW254" s="150"/>
      <c r="AX254" s="150"/>
      <c r="AY254" s="150"/>
      <c r="AZ254" s="150"/>
      <c r="BA254" s="150"/>
      <c r="BB254" s="150"/>
      <c r="BC254" s="150"/>
      <c r="BD254" s="150"/>
      <c r="BE254" s="150"/>
      <c r="BF254" s="150"/>
      <c r="BG254" s="150"/>
      <c r="BH254" s="150"/>
    </row>
    <row r="255" spans="1:60" outlineLevel="1" x14ac:dyDescent="0.2">
      <c r="A255" s="169">
        <v>72</v>
      </c>
      <c r="B255" s="170" t="s">
        <v>428</v>
      </c>
      <c r="C255" s="186" t="s">
        <v>429</v>
      </c>
      <c r="D255" s="171" t="s">
        <v>193</v>
      </c>
      <c r="E255" s="172">
        <v>0.66659999999999997</v>
      </c>
      <c r="F255" s="173"/>
      <c r="G255" s="174">
        <f>ROUND(E255*F255,2)</f>
        <v>0</v>
      </c>
      <c r="H255" s="173"/>
      <c r="I255" s="174">
        <f>ROUND(E255*H255,2)</f>
        <v>0</v>
      </c>
      <c r="J255" s="173"/>
      <c r="K255" s="174">
        <f>ROUND(E255*J255,2)</f>
        <v>0</v>
      </c>
      <c r="L255" s="174">
        <v>15</v>
      </c>
      <c r="M255" s="174">
        <f>G255*(1+L255/100)</f>
        <v>0</v>
      </c>
      <c r="N255" s="174">
        <v>0</v>
      </c>
      <c r="O255" s="174">
        <f>ROUND(E255*N255,2)</f>
        <v>0</v>
      </c>
      <c r="P255" s="174">
        <v>0</v>
      </c>
      <c r="Q255" s="174">
        <f>ROUND(E255*P255,2)</f>
        <v>0</v>
      </c>
      <c r="R255" s="174" t="s">
        <v>420</v>
      </c>
      <c r="S255" s="174" t="s">
        <v>125</v>
      </c>
      <c r="T255" s="175" t="s">
        <v>126</v>
      </c>
      <c r="U255" s="159">
        <v>1.5669999999999999</v>
      </c>
      <c r="V255" s="159">
        <f>ROUND(E255*U255,2)</f>
        <v>1.04</v>
      </c>
      <c r="W255" s="159"/>
      <c r="X255" s="159" t="s">
        <v>411</v>
      </c>
      <c r="Y255" s="150"/>
      <c r="Z255" s="150"/>
      <c r="AA255" s="150"/>
      <c r="AB255" s="150"/>
      <c r="AC255" s="150"/>
      <c r="AD255" s="150"/>
      <c r="AE255" s="150"/>
      <c r="AF255" s="150"/>
      <c r="AG255" s="150" t="s">
        <v>412</v>
      </c>
      <c r="AH255" s="150"/>
      <c r="AI255" s="150"/>
      <c r="AJ255" s="150"/>
      <c r="AK255" s="150"/>
      <c r="AL255" s="150"/>
      <c r="AM255" s="150"/>
      <c r="AN255" s="150"/>
      <c r="AO255" s="150"/>
      <c r="AP255" s="150"/>
      <c r="AQ255" s="150"/>
      <c r="AR255" s="150"/>
      <c r="AS255" s="150"/>
      <c r="AT255" s="150"/>
      <c r="AU255" s="150"/>
      <c r="AV255" s="150"/>
      <c r="AW255" s="150"/>
      <c r="AX255" s="150"/>
      <c r="AY255" s="150"/>
      <c r="AZ255" s="150"/>
      <c r="BA255" s="150"/>
      <c r="BB255" s="150"/>
      <c r="BC255" s="150"/>
      <c r="BD255" s="150"/>
      <c r="BE255" s="150"/>
      <c r="BF255" s="150"/>
      <c r="BG255" s="150"/>
      <c r="BH255" s="150"/>
    </row>
    <row r="256" spans="1:60" outlineLevel="1" x14ac:dyDescent="0.2">
      <c r="A256" s="157"/>
      <c r="B256" s="158"/>
      <c r="C256" s="251" t="s">
        <v>430</v>
      </c>
      <c r="D256" s="252"/>
      <c r="E256" s="252"/>
      <c r="F256" s="252"/>
      <c r="G256" s="252"/>
      <c r="H256" s="159"/>
      <c r="I256" s="159"/>
      <c r="J256" s="159"/>
      <c r="K256" s="159"/>
      <c r="L256" s="159"/>
      <c r="M256" s="159"/>
      <c r="N256" s="159"/>
      <c r="O256" s="159"/>
      <c r="P256" s="159"/>
      <c r="Q256" s="159"/>
      <c r="R256" s="159"/>
      <c r="S256" s="159"/>
      <c r="T256" s="159"/>
      <c r="U256" s="159"/>
      <c r="V256" s="159"/>
      <c r="W256" s="159"/>
      <c r="X256" s="159"/>
      <c r="Y256" s="150"/>
      <c r="Z256" s="150"/>
      <c r="AA256" s="150"/>
      <c r="AB256" s="150"/>
      <c r="AC256" s="150"/>
      <c r="AD256" s="150"/>
      <c r="AE256" s="150"/>
      <c r="AF256" s="150"/>
      <c r="AG256" s="150" t="s">
        <v>130</v>
      </c>
      <c r="AH256" s="150"/>
      <c r="AI256" s="150"/>
      <c r="AJ256" s="150"/>
      <c r="AK256" s="150"/>
      <c r="AL256" s="150"/>
      <c r="AM256" s="150"/>
      <c r="AN256" s="150"/>
      <c r="AO256" s="150"/>
      <c r="AP256" s="150"/>
      <c r="AQ256" s="150"/>
      <c r="AR256" s="150"/>
      <c r="AS256" s="150"/>
      <c r="AT256" s="150"/>
      <c r="AU256" s="150"/>
      <c r="AV256" s="150"/>
      <c r="AW256" s="150"/>
      <c r="AX256" s="150"/>
      <c r="AY256" s="150"/>
      <c r="AZ256" s="150"/>
      <c r="BA256" s="150"/>
      <c r="BB256" s="150"/>
      <c r="BC256" s="150"/>
      <c r="BD256" s="150"/>
      <c r="BE256" s="150"/>
      <c r="BF256" s="150"/>
      <c r="BG256" s="150"/>
      <c r="BH256" s="150"/>
    </row>
    <row r="257" spans="1:60" outlineLevel="1" x14ac:dyDescent="0.2">
      <c r="A257" s="157"/>
      <c r="B257" s="158"/>
      <c r="C257" s="187" t="s">
        <v>415</v>
      </c>
      <c r="D257" s="160"/>
      <c r="E257" s="161"/>
      <c r="F257" s="159"/>
      <c r="G257" s="159"/>
      <c r="H257" s="159"/>
      <c r="I257" s="159"/>
      <c r="J257" s="159"/>
      <c r="K257" s="159"/>
      <c r="L257" s="159"/>
      <c r="M257" s="159"/>
      <c r="N257" s="159"/>
      <c r="O257" s="159"/>
      <c r="P257" s="159"/>
      <c r="Q257" s="159"/>
      <c r="R257" s="159"/>
      <c r="S257" s="159"/>
      <c r="T257" s="159"/>
      <c r="U257" s="159"/>
      <c r="V257" s="159"/>
      <c r="W257" s="159"/>
      <c r="X257" s="159"/>
      <c r="Y257" s="150"/>
      <c r="Z257" s="150"/>
      <c r="AA257" s="150"/>
      <c r="AB257" s="150"/>
      <c r="AC257" s="150"/>
      <c r="AD257" s="150"/>
      <c r="AE257" s="150"/>
      <c r="AF257" s="150"/>
      <c r="AG257" s="150" t="s">
        <v>132</v>
      </c>
      <c r="AH257" s="150">
        <v>0</v>
      </c>
      <c r="AI257" s="150"/>
      <c r="AJ257" s="150"/>
      <c r="AK257" s="150"/>
      <c r="AL257" s="150"/>
      <c r="AM257" s="150"/>
      <c r="AN257" s="150"/>
      <c r="AO257" s="150"/>
      <c r="AP257" s="150"/>
      <c r="AQ257" s="150"/>
      <c r="AR257" s="150"/>
      <c r="AS257" s="150"/>
      <c r="AT257" s="150"/>
      <c r="AU257" s="150"/>
      <c r="AV257" s="150"/>
      <c r="AW257" s="150"/>
      <c r="AX257" s="150"/>
      <c r="AY257" s="150"/>
      <c r="AZ257" s="150"/>
      <c r="BA257" s="150"/>
      <c r="BB257" s="150"/>
      <c r="BC257" s="150"/>
      <c r="BD257" s="150"/>
      <c r="BE257" s="150"/>
      <c r="BF257" s="150"/>
      <c r="BG257" s="150"/>
      <c r="BH257" s="150"/>
    </row>
    <row r="258" spans="1:60" outlineLevel="1" x14ac:dyDescent="0.2">
      <c r="A258" s="157"/>
      <c r="B258" s="158"/>
      <c r="C258" s="187" t="s">
        <v>431</v>
      </c>
      <c r="D258" s="160"/>
      <c r="E258" s="161"/>
      <c r="F258" s="159"/>
      <c r="G258" s="159"/>
      <c r="H258" s="159"/>
      <c r="I258" s="159"/>
      <c r="J258" s="159"/>
      <c r="K258" s="159"/>
      <c r="L258" s="159"/>
      <c r="M258" s="159"/>
      <c r="N258" s="159"/>
      <c r="O258" s="159"/>
      <c r="P258" s="159"/>
      <c r="Q258" s="159"/>
      <c r="R258" s="159"/>
      <c r="S258" s="159"/>
      <c r="T258" s="159"/>
      <c r="U258" s="159"/>
      <c r="V258" s="159"/>
      <c r="W258" s="159"/>
      <c r="X258" s="159"/>
      <c r="Y258" s="150"/>
      <c r="Z258" s="150"/>
      <c r="AA258" s="150"/>
      <c r="AB258" s="150"/>
      <c r="AC258" s="150"/>
      <c r="AD258" s="150"/>
      <c r="AE258" s="150"/>
      <c r="AF258" s="150"/>
      <c r="AG258" s="150" t="s">
        <v>132</v>
      </c>
      <c r="AH258" s="150">
        <v>0</v>
      </c>
      <c r="AI258" s="150"/>
      <c r="AJ258" s="150"/>
      <c r="AK258" s="150"/>
      <c r="AL258" s="150"/>
      <c r="AM258" s="150"/>
      <c r="AN258" s="150"/>
      <c r="AO258" s="150"/>
      <c r="AP258" s="150"/>
      <c r="AQ258" s="150"/>
      <c r="AR258" s="150"/>
      <c r="AS258" s="150"/>
      <c r="AT258" s="150"/>
      <c r="AU258" s="150"/>
      <c r="AV258" s="150"/>
      <c r="AW258" s="150"/>
      <c r="AX258" s="150"/>
      <c r="AY258" s="150"/>
      <c r="AZ258" s="150"/>
      <c r="BA258" s="150"/>
      <c r="BB258" s="150"/>
      <c r="BC258" s="150"/>
      <c r="BD258" s="150"/>
      <c r="BE258" s="150"/>
      <c r="BF258" s="150"/>
      <c r="BG258" s="150"/>
      <c r="BH258" s="150"/>
    </row>
    <row r="259" spans="1:60" outlineLevel="1" x14ac:dyDescent="0.2">
      <c r="A259" s="157"/>
      <c r="B259" s="158"/>
      <c r="C259" s="187" t="s">
        <v>432</v>
      </c>
      <c r="D259" s="160"/>
      <c r="E259" s="161">
        <v>0.66659999999999997</v>
      </c>
      <c r="F259" s="159"/>
      <c r="G259" s="159"/>
      <c r="H259" s="159"/>
      <c r="I259" s="159"/>
      <c r="J259" s="159"/>
      <c r="K259" s="159"/>
      <c r="L259" s="159"/>
      <c r="M259" s="159"/>
      <c r="N259" s="159"/>
      <c r="O259" s="159"/>
      <c r="P259" s="159"/>
      <c r="Q259" s="159"/>
      <c r="R259" s="159"/>
      <c r="S259" s="159"/>
      <c r="T259" s="159"/>
      <c r="U259" s="159"/>
      <c r="V259" s="159"/>
      <c r="W259" s="159"/>
      <c r="X259" s="159"/>
      <c r="Y259" s="150"/>
      <c r="Z259" s="150"/>
      <c r="AA259" s="150"/>
      <c r="AB259" s="150"/>
      <c r="AC259" s="150"/>
      <c r="AD259" s="150"/>
      <c r="AE259" s="150"/>
      <c r="AF259" s="150"/>
      <c r="AG259" s="150" t="s">
        <v>132</v>
      </c>
      <c r="AH259" s="150">
        <v>0</v>
      </c>
      <c r="AI259" s="150"/>
      <c r="AJ259" s="150"/>
      <c r="AK259" s="150"/>
      <c r="AL259" s="150"/>
      <c r="AM259" s="150"/>
      <c r="AN259" s="150"/>
      <c r="AO259" s="150"/>
      <c r="AP259" s="150"/>
      <c r="AQ259" s="150"/>
      <c r="AR259" s="150"/>
      <c r="AS259" s="150"/>
      <c r="AT259" s="150"/>
      <c r="AU259" s="150"/>
      <c r="AV259" s="150"/>
      <c r="AW259" s="150"/>
      <c r="AX259" s="150"/>
      <c r="AY259" s="150"/>
      <c r="AZ259" s="150"/>
      <c r="BA259" s="150"/>
      <c r="BB259" s="150"/>
      <c r="BC259" s="150"/>
      <c r="BD259" s="150"/>
      <c r="BE259" s="150"/>
      <c r="BF259" s="150"/>
      <c r="BG259" s="150"/>
      <c r="BH259" s="150"/>
    </row>
    <row r="260" spans="1:60" x14ac:dyDescent="0.2">
      <c r="A260" s="163" t="s">
        <v>119</v>
      </c>
      <c r="B260" s="164" t="s">
        <v>91</v>
      </c>
      <c r="C260" s="185" t="s">
        <v>27</v>
      </c>
      <c r="D260" s="165"/>
      <c r="E260" s="166"/>
      <c r="F260" s="167"/>
      <c r="G260" s="167">
        <f>SUMIF(AG261:AG270,"&lt;&gt;NOR",G261:G270)</f>
        <v>0</v>
      </c>
      <c r="H260" s="167"/>
      <c r="I260" s="167">
        <f>SUM(I261:I270)</f>
        <v>0</v>
      </c>
      <c r="J260" s="167"/>
      <c r="K260" s="167">
        <f>SUM(K261:K270)</f>
        <v>0</v>
      </c>
      <c r="L260" s="167"/>
      <c r="M260" s="167">
        <f>SUM(M261:M270)</f>
        <v>0</v>
      </c>
      <c r="N260" s="167"/>
      <c r="O260" s="167">
        <f>SUM(O261:O270)</f>
        <v>0</v>
      </c>
      <c r="P260" s="167"/>
      <c r="Q260" s="167">
        <f>SUM(Q261:Q270)</f>
        <v>0</v>
      </c>
      <c r="R260" s="167"/>
      <c r="S260" s="167"/>
      <c r="T260" s="168"/>
      <c r="U260" s="162"/>
      <c r="V260" s="162">
        <f>SUM(V261:V270)</f>
        <v>0</v>
      </c>
      <c r="W260" s="162"/>
      <c r="X260" s="162"/>
      <c r="AG260" t="s">
        <v>120</v>
      </c>
    </row>
    <row r="261" spans="1:60" outlineLevel="1" x14ac:dyDescent="0.2">
      <c r="A261" s="169">
        <v>73</v>
      </c>
      <c r="B261" s="170" t="s">
        <v>433</v>
      </c>
      <c r="C261" s="186" t="s">
        <v>434</v>
      </c>
      <c r="D261" s="171" t="s">
        <v>435</v>
      </c>
      <c r="E261" s="172">
        <v>1</v>
      </c>
      <c r="F261" s="173"/>
      <c r="G261" s="174">
        <f>ROUND(E261*F261,2)</f>
        <v>0</v>
      </c>
      <c r="H261" s="173"/>
      <c r="I261" s="174">
        <f>ROUND(E261*H261,2)</f>
        <v>0</v>
      </c>
      <c r="J261" s="173"/>
      <c r="K261" s="174">
        <f>ROUND(E261*J261,2)</f>
        <v>0</v>
      </c>
      <c r="L261" s="174">
        <v>15</v>
      </c>
      <c r="M261" s="174">
        <f>G261*(1+L261/100)</f>
        <v>0</v>
      </c>
      <c r="N261" s="174">
        <v>0</v>
      </c>
      <c r="O261" s="174">
        <f>ROUND(E261*N261,2)</f>
        <v>0</v>
      </c>
      <c r="P261" s="174">
        <v>0</v>
      </c>
      <c r="Q261" s="174">
        <f>ROUND(E261*P261,2)</f>
        <v>0</v>
      </c>
      <c r="R261" s="174"/>
      <c r="S261" s="174" t="s">
        <v>125</v>
      </c>
      <c r="T261" s="175" t="s">
        <v>236</v>
      </c>
      <c r="U261" s="159">
        <v>0</v>
      </c>
      <c r="V261" s="159">
        <f>ROUND(E261*U261,2)</f>
        <v>0</v>
      </c>
      <c r="W261" s="159"/>
      <c r="X261" s="159" t="s">
        <v>436</v>
      </c>
      <c r="Y261" s="150"/>
      <c r="Z261" s="150"/>
      <c r="AA261" s="150"/>
      <c r="AB261" s="150"/>
      <c r="AC261" s="150"/>
      <c r="AD261" s="150"/>
      <c r="AE261" s="150"/>
      <c r="AF261" s="150"/>
      <c r="AG261" s="150" t="s">
        <v>437</v>
      </c>
      <c r="AH261" s="150"/>
      <c r="AI261" s="150"/>
      <c r="AJ261" s="150"/>
      <c r="AK261" s="150"/>
      <c r="AL261" s="150"/>
      <c r="AM261" s="150"/>
      <c r="AN261" s="150"/>
      <c r="AO261" s="150"/>
      <c r="AP261" s="150"/>
      <c r="AQ261" s="150"/>
      <c r="AR261" s="150"/>
      <c r="AS261" s="150"/>
      <c r="AT261" s="150"/>
      <c r="AU261" s="150"/>
      <c r="AV261" s="150"/>
      <c r="AW261" s="150"/>
      <c r="AX261" s="150"/>
      <c r="AY261" s="150"/>
      <c r="AZ261" s="150"/>
      <c r="BA261" s="150"/>
      <c r="BB261" s="150"/>
      <c r="BC261" s="150"/>
      <c r="BD261" s="150"/>
      <c r="BE261" s="150"/>
      <c r="BF261" s="150"/>
      <c r="BG261" s="150"/>
      <c r="BH261" s="150"/>
    </row>
    <row r="262" spans="1:60" ht="22.5" outlineLevel="1" x14ac:dyDescent="0.2">
      <c r="A262" s="157"/>
      <c r="B262" s="158"/>
      <c r="C262" s="249" t="s">
        <v>438</v>
      </c>
      <c r="D262" s="250"/>
      <c r="E262" s="250"/>
      <c r="F262" s="250"/>
      <c r="G262" s="250"/>
      <c r="H262" s="159"/>
      <c r="I262" s="159"/>
      <c r="J262" s="159"/>
      <c r="K262" s="159"/>
      <c r="L262" s="159"/>
      <c r="M262" s="159"/>
      <c r="N262" s="159"/>
      <c r="O262" s="159"/>
      <c r="P262" s="159"/>
      <c r="Q262" s="159"/>
      <c r="R262" s="159"/>
      <c r="S262" s="159"/>
      <c r="T262" s="159"/>
      <c r="U262" s="159"/>
      <c r="V262" s="159"/>
      <c r="W262" s="159"/>
      <c r="X262" s="159"/>
      <c r="Y262" s="150"/>
      <c r="Z262" s="150"/>
      <c r="AA262" s="150"/>
      <c r="AB262" s="150"/>
      <c r="AC262" s="150"/>
      <c r="AD262" s="150"/>
      <c r="AE262" s="150"/>
      <c r="AF262" s="150"/>
      <c r="AG262" s="150" t="s">
        <v>173</v>
      </c>
      <c r="AH262" s="150"/>
      <c r="AI262" s="150"/>
      <c r="AJ262" s="150"/>
      <c r="AK262" s="150"/>
      <c r="AL262" s="150"/>
      <c r="AM262" s="150"/>
      <c r="AN262" s="150"/>
      <c r="AO262" s="150"/>
      <c r="AP262" s="150"/>
      <c r="AQ262" s="150"/>
      <c r="AR262" s="150"/>
      <c r="AS262" s="150"/>
      <c r="AT262" s="150"/>
      <c r="AU262" s="150"/>
      <c r="AV262" s="150"/>
      <c r="AW262" s="150"/>
      <c r="AX262" s="150"/>
      <c r="AY262" s="150"/>
      <c r="AZ262" s="150"/>
      <c r="BA262" s="176" t="str">
        <f>C262</f>
        <v>V rámci přípravných prací budou provedeny sondážní práce. Předpokládaný rozsah sondážních prací je 6 sond pro ověření hloubky základových konstrukcí. Dále 4 sondy pro ověření skladeb stávajících zpevněných ploch, jejichž kryt bude demontován a vrácen zpět.</v>
      </c>
      <c r="BB262" s="150"/>
      <c r="BC262" s="150"/>
      <c r="BD262" s="150"/>
      <c r="BE262" s="150"/>
      <c r="BF262" s="150"/>
      <c r="BG262" s="150"/>
      <c r="BH262" s="150"/>
    </row>
    <row r="263" spans="1:60" outlineLevel="1" x14ac:dyDescent="0.2">
      <c r="A263" s="169">
        <v>74</v>
      </c>
      <c r="B263" s="170" t="s">
        <v>439</v>
      </c>
      <c r="C263" s="186" t="s">
        <v>440</v>
      </c>
      <c r="D263" s="171" t="s">
        <v>435</v>
      </c>
      <c r="E263" s="172">
        <v>1</v>
      </c>
      <c r="F263" s="173"/>
      <c r="G263" s="174">
        <f>ROUND(E263*F263,2)</f>
        <v>0</v>
      </c>
      <c r="H263" s="173"/>
      <c r="I263" s="174">
        <f>ROUND(E263*H263,2)</f>
        <v>0</v>
      </c>
      <c r="J263" s="173"/>
      <c r="K263" s="174">
        <f>ROUND(E263*J263,2)</f>
        <v>0</v>
      </c>
      <c r="L263" s="174">
        <v>15</v>
      </c>
      <c r="M263" s="174">
        <f>G263*(1+L263/100)</f>
        <v>0</v>
      </c>
      <c r="N263" s="174">
        <v>0</v>
      </c>
      <c r="O263" s="174">
        <f>ROUND(E263*N263,2)</f>
        <v>0</v>
      </c>
      <c r="P263" s="174">
        <v>0</v>
      </c>
      <c r="Q263" s="174">
        <f>ROUND(E263*P263,2)</f>
        <v>0</v>
      </c>
      <c r="R263" s="174"/>
      <c r="S263" s="174" t="s">
        <v>125</v>
      </c>
      <c r="T263" s="175" t="s">
        <v>236</v>
      </c>
      <c r="U263" s="159">
        <v>0</v>
      </c>
      <c r="V263" s="159">
        <f>ROUND(E263*U263,2)</f>
        <v>0</v>
      </c>
      <c r="W263" s="159"/>
      <c r="X263" s="159" t="s">
        <v>436</v>
      </c>
      <c r="Y263" s="150"/>
      <c r="Z263" s="150"/>
      <c r="AA263" s="150"/>
      <c r="AB263" s="150"/>
      <c r="AC263" s="150"/>
      <c r="AD263" s="150"/>
      <c r="AE263" s="150"/>
      <c r="AF263" s="150"/>
      <c r="AG263" s="150" t="s">
        <v>437</v>
      </c>
      <c r="AH263" s="150"/>
      <c r="AI263" s="150"/>
      <c r="AJ263" s="150"/>
      <c r="AK263" s="150"/>
      <c r="AL263" s="150"/>
      <c r="AM263" s="150"/>
      <c r="AN263" s="150"/>
      <c r="AO263" s="150"/>
      <c r="AP263" s="150"/>
      <c r="AQ263" s="150"/>
      <c r="AR263" s="150"/>
      <c r="AS263" s="150"/>
      <c r="AT263" s="150"/>
      <c r="AU263" s="150"/>
      <c r="AV263" s="150"/>
      <c r="AW263" s="150"/>
      <c r="AX263" s="150"/>
      <c r="AY263" s="150"/>
      <c r="AZ263" s="150"/>
      <c r="BA263" s="150"/>
      <c r="BB263" s="150"/>
      <c r="BC263" s="150"/>
      <c r="BD263" s="150"/>
      <c r="BE263" s="150"/>
      <c r="BF263" s="150"/>
      <c r="BG263" s="150"/>
      <c r="BH263" s="150"/>
    </row>
    <row r="264" spans="1:60" outlineLevel="1" x14ac:dyDescent="0.2">
      <c r="A264" s="157"/>
      <c r="B264" s="158"/>
      <c r="C264" s="249" t="s">
        <v>441</v>
      </c>
      <c r="D264" s="250"/>
      <c r="E264" s="250"/>
      <c r="F264" s="250"/>
      <c r="G264" s="250"/>
      <c r="H264" s="159"/>
      <c r="I264" s="159"/>
      <c r="J264" s="159"/>
      <c r="K264" s="159"/>
      <c r="L264" s="159"/>
      <c r="M264" s="159"/>
      <c r="N264" s="159"/>
      <c r="O264" s="159"/>
      <c r="P264" s="159"/>
      <c r="Q264" s="159"/>
      <c r="R264" s="159"/>
      <c r="S264" s="159"/>
      <c r="T264" s="159"/>
      <c r="U264" s="159"/>
      <c r="V264" s="159"/>
      <c r="W264" s="159"/>
      <c r="X264" s="159"/>
      <c r="Y264" s="150"/>
      <c r="Z264" s="150"/>
      <c r="AA264" s="150"/>
      <c r="AB264" s="150"/>
      <c r="AC264" s="150"/>
      <c r="AD264" s="150"/>
      <c r="AE264" s="150"/>
      <c r="AF264" s="150"/>
      <c r="AG264" s="150" t="s">
        <v>173</v>
      </c>
      <c r="AH264" s="150"/>
      <c r="AI264" s="150"/>
      <c r="AJ264" s="150"/>
      <c r="AK264" s="150"/>
      <c r="AL264" s="150"/>
      <c r="AM264" s="150"/>
      <c r="AN264" s="150"/>
      <c r="AO264" s="150"/>
      <c r="AP264" s="150"/>
      <c r="AQ264" s="150"/>
      <c r="AR264" s="150"/>
      <c r="AS264" s="150"/>
      <c r="AT264" s="150"/>
      <c r="AU264" s="150"/>
      <c r="AV264" s="150"/>
      <c r="AW264" s="150"/>
      <c r="AX264" s="150"/>
      <c r="AY264" s="150"/>
      <c r="AZ264" s="150"/>
      <c r="BA264" s="150"/>
      <c r="BB264" s="150"/>
      <c r="BC264" s="150"/>
      <c r="BD264" s="150"/>
      <c r="BE264" s="150"/>
      <c r="BF264" s="150"/>
      <c r="BG264" s="150"/>
      <c r="BH264" s="150"/>
    </row>
    <row r="265" spans="1:60" outlineLevel="1" x14ac:dyDescent="0.2">
      <c r="A265" s="169">
        <v>75</v>
      </c>
      <c r="B265" s="170" t="s">
        <v>442</v>
      </c>
      <c r="C265" s="186" t="s">
        <v>443</v>
      </c>
      <c r="D265" s="171" t="s">
        <v>435</v>
      </c>
      <c r="E265" s="172">
        <v>1</v>
      </c>
      <c r="F265" s="173"/>
      <c r="G265" s="174">
        <f>ROUND(E265*F265,2)</f>
        <v>0</v>
      </c>
      <c r="H265" s="173"/>
      <c r="I265" s="174">
        <f>ROUND(E265*H265,2)</f>
        <v>0</v>
      </c>
      <c r="J265" s="173"/>
      <c r="K265" s="174">
        <f>ROUND(E265*J265,2)</f>
        <v>0</v>
      </c>
      <c r="L265" s="174">
        <v>15</v>
      </c>
      <c r="M265" s="174">
        <f>G265*(1+L265/100)</f>
        <v>0</v>
      </c>
      <c r="N265" s="174">
        <v>0</v>
      </c>
      <c r="O265" s="174">
        <f>ROUND(E265*N265,2)</f>
        <v>0</v>
      </c>
      <c r="P265" s="174">
        <v>0</v>
      </c>
      <c r="Q265" s="174">
        <f>ROUND(E265*P265,2)</f>
        <v>0</v>
      </c>
      <c r="R265" s="174"/>
      <c r="S265" s="174" t="s">
        <v>125</v>
      </c>
      <c r="T265" s="175" t="s">
        <v>236</v>
      </c>
      <c r="U265" s="159">
        <v>0</v>
      </c>
      <c r="V265" s="159">
        <f>ROUND(E265*U265,2)</f>
        <v>0</v>
      </c>
      <c r="W265" s="159"/>
      <c r="X265" s="159" t="s">
        <v>436</v>
      </c>
      <c r="Y265" s="150"/>
      <c r="Z265" s="150"/>
      <c r="AA265" s="150"/>
      <c r="AB265" s="150"/>
      <c r="AC265" s="150"/>
      <c r="AD265" s="150"/>
      <c r="AE265" s="150"/>
      <c r="AF265" s="150"/>
      <c r="AG265" s="150" t="s">
        <v>437</v>
      </c>
      <c r="AH265" s="150"/>
      <c r="AI265" s="150"/>
      <c r="AJ265" s="150"/>
      <c r="AK265" s="150"/>
      <c r="AL265" s="150"/>
      <c r="AM265" s="150"/>
      <c r="AN265" s="150"/>
      <c r="AO265" s="150"/>
      <c r="AP265" s="150"/>
      <c r="AQ265" s="150"/>
      <c r="AR265" s="150"/>
      <c r="AS265" s="150"/>
      <c r="AT265" s="150"/>
      <c r="AU265" s="150"/>
      <c r="AV265" s="150"/>
      <c r="AW265" s="150"/>
      <c r="AX265" s="150"/>
      <c r="AY265" s="150"/>
      <c r="AZ265" s="150"/>
      <c r="BA265" s="150"/>
      <c r="BB265" s="150"/>
      <c r="BC265" s="150"/>
      <c r="BD265" s="150"/>
      <c r="BE265" s="150"/>
      <c r="BF265" s="150"/>
      <c r="BG265" s="150"/>
      <c r="BH265" s="150"/>
    </row>
    <row r="266" spans="1:60" outlineLevel="1" x14ac:dyDescent="0.2">
      <c r="A266" s="157"/>
      <c r="B266" s="158"/>
      <c r="C266" s="249" t="s">
        <v>444</v>
      </c>
      <c r="D266" s="250"/>
      <c r="E266" s="250"/>
      <c r="F266" s="250"/>
      <c r="G266" s="250"/>
      <c r="H266" s="159"/>
      <c r="I266" s="159"/>
      <c r="J266" s="159"/>
      <c r="K266" s="159"/>
      <c r="L266" s="159"/>
      <c r="M266" s="159"/>
      <c r="N266" s="159"/>
      <c r="O266" s="159"/>
      <c r="P266" s="159"/>
      <c r="Q266" s="159"/>
      <c r="R266" s="159"/>
      <c r="S266" s="159"/>
      <c r="T266" s="159"/>
      <c r="U266" s="159"/>
      <c r="V266" s="159"/>
      <c r="W266" s="159"/>
      <c r="X266" s="159"/>
      <c r="Y266" s="150"/>
      <c r="Z266" s="150"/>
      <c r="AA266" s="150"/>
      <c r="AB266" s="150"/>
      <c r="AC266" s="150"/>
      <c r="AD266" s="150"/>
      <c r="AE266" s="150"/>
      <c r="AF266" s="150"/>
      <c r="AG266" s="150" t="s">
        <v>173</v>
      </c>
      <c r="AH266" s="150"/>
      <c r="AI266" s="150"/>
      <c r="AJ266" s="150"/>
      <c r="AK266" s="150"/>
      <c r="AL266" s="150"/>
      <c r="AM266" s="150"/>
      <c r="AN266" s="150"/>
      <c r="AO266" s="150"/>
      <c r="AP266" s="150"/>
      <c r="AQ266" s="150"/>
      <c r="AR266" s="150"/>
      <c r="AS266" s="150"/>
      <c r="AT266" s="150"/>
      <c r="AU266" s="150"/>
      <c r="AV266" s="150"/>
      <c r="AW266" s="150"/>
      <c r="AX266" s="150"/>
      <c r="AY266" s="150"/>
      <c r="AZ266" s="150"/>
      <c r="BA266" s="176" t="str">
        <f>C266</f>
        <v>Zaměření a vytýčení stávajících inženýrských sítí v místě stavby z hlediska jejich ochrany při provádění stavby.</v>
      </c>
      <c r="BB266" s="150"/>
      <c r="BC266" s="150"/>
      <c r="BD266" s="150"/>
      <c r="BE266" s="150"/>
      <c r="BF266" s="150"/>
      <c r="BG266" s="150"/>
      <c r="BH266" s="150"/>
    </row>
    <row r="267" spans="1:60" outlineLevel="1" x14ac:dyDescent="0.2">
      <c r="A267" s="169">
        <v>76</v>
      </c>
      <c r="B267" s="170" t="s">
        <v>445</v>
      </c>
      <c r="C267" s="186" t="s">
        <v>446</v>
      </c>
      <c r="D267" s="171" t="s">
        <v>435</v>
      </c>
      <c r="E267" s="172">
        <v>1</v>
      </c>
      <c r="F267" s="173"/>
      <c r="G267" s="174">
        <f>ROUND(E267*F267,2)</f>
        <v>0</v>
      </c>
      <c r="H267" s="173"/>
      <c r="I267" s="174">
        <f>ROUND(E267*H267,2)</f>
        <v>0</v>
      </c>
      <c r="J267" s="173"/>
      <c r="K267" s="174">
        <f>ROUND(E267*J267,2)</f>
        <v>0</v>
      </c>
      <c r="L267" s="174">
        <v>15</v>
      </c>
      <c r="M267" s="174">
        <f>G267*(1+L267/100)</f>
        <v>0</v>
      </c>
      <c r="N267" s="174">
        <v>0</v>
      </c>
      <c r="O267" s="174">
        <f>ROUND(E267*N267,2)</f>
        <v>0</v>
      </c>
      <c r="P267" s="174">
        <v>0</v>
      </c>
      <c r="Q267" s="174">
        <f>ROUND(E267*P267,2)</f>
        <v>0</v>
      </c>
      <c r="R267" s="174"/>
      <c r="S267" s="174" t="s">
        <v>125</v>
      </c>
      <c r="T267" s="175" t="s">
        <v>236</v>
      </c>
      <c r="U267" s="159">
        <v>0</v>
      </c>
      <c r="V267" s="159">
        <f>ROUND(E267*U267,2)</f>
        <v>0</v>
      </c>
      <c r="W267" s="159"/>
      <c r="X267" s="159" t="s">
        <v>436</v>
      </c>
      <c r="Y267" s="150"/>
      <c r="Z267" s="150"/>
      <c r="AA267" s="150"/>
      <c r="AB267" s="150"/>
      <c r="AC267" s="150"/>
      <c r="AD267" s="150"/>
      <c r="AE267" s="150"/>
      <c r="AF267" s="150"/>
      <c r="AG267" s="150" t="s">
        <v>437</v>
      </c>
      <c r="AH267" s="150"/>
      <c r="AI267" s="150"/>
      <c r="AJ267" s="150"/>
      <c r="AK267" s="150"/>
      <c r="AL267" s="150"/>
      <c r="AM267" s="150"/>
      <c r="AN267" s="150"/>
      <c r="AO267" s="150"/>
      <c r="AP267" s="150"/>
      <c r="AQ267" s="150"/>
      <c r="AR267" s="150"/>
      <c r="AS267" s="150"/>
      <c r="AT267" s="150"/>
      <c r="AU267" s="150"/>
      <c r="AV267" s="150"/>
      <c r="AW267" s="150"/>
      <c r="AX267" s="150"/>
      <c r="AY267" s="150"/>
      <c r="AZ267" s="150"/>
      <c r="BA267" s="150"/>
      <c r="BB267" s="150"/>
      <c r="BC267" s="150"/>
      <c r="BD267" s="150"/>
      <c r="BE267" s="150"/>
      <c r="BF267" s="150"/>
      <c r="BG267" s="150"/>
      <c r="BH267" s="150"/>
    </row>
    <row r="268" spans="1:60" outlineLevel="1" x14ac:dyDescent="0.2">
      <c r="A268" s="157"/>
      <c r="B268" s="158"/>
      <c r="C268" s="249" t="s">
        <v>447</v>
      </c>
      <c r="D268" s="250"/>
      <c r="E268" s="250"/>
      <c r="F268" s="250"/>
      <c r="G268" s="250"/>
      <c r="H268" s="159"/>
      <c r="I268" s="159"/>
      <c r="J268" s="159"/>
      <c r="K268" s="159"/>
      <c r="L268" s="159"/>
      <c r="M268" s="159"/>
      <c r="N268" s="159"/>
      <c r="O268" s="159"/>
      <c r="P268" s="159"/>
      <c r="Q268" s="159"/>
      <c r="R268" s="159"/>
      <c r="S268" s="159"/>
      <c r="T268" s="159"/>
      <c r="U268" s="159"/>
      <c r="V268" s="159"/>
      <c r="W268" s="159"/>
      <c r="X268" s="159"/>
      <c r="Y268" s="150"/>
      <c r="Z268" s="150"/>
      <c r="AA268" s="150"/>
      <c r="AB268" s="150"/>
      <c r="AC268" s="150"/>
      <c r="AD268" s="150"/>
      <c r="AE268" s="150"/>
      <c r="AF268" s="150"/>
      <c r="AG268" s="150" t="s">
        <v>173</v>
      </c>
      <c r="AH268" s="150"/>
      <c r="AI268" s="150"/>
      <c r="AJ268" s="150"/>
      <c r="AK268" s="150"/>
      <c r="AL268" s="150"/>
      <c r="AM268" s="150"/>
      <c r="AN268" s="150"/>
      <c r="AO268" s="150"/>
      <c r="AP268" s="150"/>
      <c r="AQ268" s="150"/>
      <c r="AR268" s="150"/>
      <c r="AS268" s="150"/>
      <c r="AT268" s="150"/>
      <c r="AU268" s="150"/>
      <c r="AV268" s="150"/>
      <c r="AW268" s="150"/>
      <c r="AX268" s="150"/>
      <c r="AY268" s="150"/>
      <c r="AZ268" s="150"/>
      <c r="BA268" s="150"/>
      <c r="BB268" s="150"/>
      <c r="BC268" s="150"/>
      <c r="BD268" s="150"/>
      <c r="BE268" s="150"/>
      <c r="BF268" s="150"/>
      <c r="BG268" s="150"/>
      <c r="BH268" s="150"/>
    </row>
    <row r="269" spans="1:60" outlineLevel="1" x14ac:dyDescent="0.2">
      <c r="A269" s="169">
        <v>77</v>
      </c>
      <c r="B269" s="170" t="s">
        <v>448</v>
      </c>
      <c r="C269" s="186" t="s">
        <v>449</v>
      </c>
      <c r="D269" s="171" t="s">
        <v>435</v>
      </c>
      <c r="E269" s="172">
        <v>1</v>
      </c>
      <c r="F269" s="173"/>
      <c r="G269" s="174">
        <f>ROUND(E269*F269,2)</f>
        <v>0</v>
      </c>
      <c r="H269" s="173"/>
      <c r="I269" s="174">
        <f>ROUND(E269*H269,2)</f>
        <v>0</v>
      </c>
      <c r="J269" s="173"/>
      <c r="K269" s="174">
        <f>ROUND(E269*J269,2)</f>
        <v>0</v>
      </c>
      <c r="L269" s="174">
        <v>15</v>
      </c>
      <c r="M269" s="174">
        <f>G269*(1+L269/100)</f>
        <v>0</v>
      </c>
      <c r="N269" s="174">
        <v>0</v>
      </c>
      <c r="O269" s="174">
        <f>ROUND(E269*N269,2)</f>
        <v>0</v>
      </c>
      <c r="P269" s="174">
        <v>0</v>
      </c>
      <c r="Q269" s="174">
        <f>ROUND(E269*P269,2)</f>
        <v>0</v>
      </c>
      <c r="R269" s="174"/>
      <c r="S269" s="174" t="s">
        <v>125</v>
      </c>
      <c r="T269" s="175" t="s">
        <v>236</v>
      </c>
      <c r="U269" s="159">
        <v>0</v>
      </c>
      <c r="V269" s="159">
        <f>ROUND(E269*U269,2)</f>
        <v>0</v>
      </c>
      <c r="W269" s="159"/>
      <c r="X269" s="159" t="s">
        <v>436</v>
      </c>
      <c r="Y269" s="150"/>
      <c r="Z269" s="150"/>
      <c r="AA269" s="150"/>
      <c r="AB269" s="150"/>
      <c r="AC269" s="150"/>
      <c r="AD269" s="150"/>
      <c r="AE269" s="150"/>
      <c r="AF269" s="150"/>
      <c r="AG269" s="150" t="s">
        <v>437</v>
      </c>
      <c r="AH269" s="150"/>
      <c r="AI269" s="150"/>
      <c r="AJ269" s="150"/>
      <c r="AK269" s="150"/>
      <c r="AL269" s="150"/>
      <c r="AM269" s="150"/>
      <c r="AN269" s="150"/>
      <c r="AO269" s="150"/>
      <c r="AP269" s="150"/>
      <c r="AQ269" s="150"/>
      <c r="AR269" s="150"/>
      <c r="AS269" s="150"/>
      <c r="AT269" s="150"/>
      <c r="AU269" s="150"/>
      <c r="AV269" s="150"/>
      <c r="AW269" s="150"/>
      <c r="AX269" s="150"/>
      <c r="AY269" s="150"/>
      <c r="AZ269" s="150"/>
      <c r="BA269" s="150"/>
      <c r="BB269" s="150"/>
      <c r="BC269" s="150"/>
      <c r="BD269" s="150"/>
      <c r="BE269" s="150"/>
      <c r="BF269" s="150"/>
      <c r="BG269" s="150"/>
      <c r="BH269" s="150"/>
    </row>
    <row r="270" spans="1:60" ht="33.75" outlineLevel="1" x14ac:dyDescent="0.2">
      <c r="A270" s="157"/>
      <c r="B270" s="158"/>
      <c r="C270" s="249" t="s">
        <v>450</v>
      </c>
      <c r="D270" s="250"/>
      <c r="E270" s="250"/>
      <c r="F270" s="250"/>
      <c r="G270" s="250"/>
      <c r="H270" s="159"/>
      <c r="I270" s="159"/>
      <c r="J270" s="159"/>
      <c r="K270" s="159"/>
      <c r="L270" s="159"/>
      <c r="M270" s="159"/>
      <c r="N270" s="159"/>
      <c r="O270" s="159"/>
      <c r="P270" s="159"/>
      <c r="Q270" s="159"/>
      <c r="R270" s="159"/>
      <c r="S270" s="159"/>
      <c r="T270" s="159"/>
      <c r="U270" s="159"/>
      <c r="V270" s="159"/>
      <c r="W270" s="159"/>
      <c r="X270" s="159"/>
      <c r="Y270" s="150"/>
      <c r="Z270" s="150"/>
      <c r="AA270" s="150"/>
      <c r="AB270" s="150"/>
      <c r="AC270" s="150"/>
      <c r="AD270" s="150"/>
      <c r="AE270" s="150"/>
      <c r="AF270" s="150"/>
      <c r="AG270" s="150" t="s">
        <v>173</v>
      </c>
      <c r="AH270" s="150"/>
      <c r="AI270" s="150"/>
      <c r="AJ270" s="150"/>
      <c r="AK270" s="150"/>
      <c r="AL270" s="150"/>
      <c r="AM270" s="150"/>
      <c r="AN270" s="150"/>
      <c r="AO270" s="150"/>
      <c r="AP270" s="150"/>
      <c r="AQ270" s="150"/>
      <c r="AR270" s="150"/>
      <c r="AS270" s="150"/>
      <c r="AT270" s="150"/>
      <c r="AU270" s="150"/>
      <c r="AV270" s="150"/>
      <c r="AW270" s="150"/>
      <c r="AX270" s="150"/>
      <c r="AY270" s="150"/>
      <c r="AZ270" s="150"/>
      <c r="BA270" s="176" t="str">
        <f>C270</f>
        <v>Náklady na ztížené podmínky provádění tam, kde jsou stavební práce zcela nebo zčásti omezovány provozem jiných osob. Jde zejména o zvýšené náklady související s omezeným provozem v důsledku nezbytného respektování stávající dopravy ovlivňující stavební práce. Zabezpečení výkopů.</v>
      </c>
      <c r="BB270" s="150"/>
      <c r="BC270" s="150"/>
      <c r="BD270" s="150"/>
      <c r="BE270" s="150"/>
      <c r="BF270" s="150"/>
      <c r="BG270" s="150"/>
      <c r="BH270" s="150"/>
    </row>
    <row r="271" spans="1:60" x14ac:dyDescent="0.2">
      <c r="A271" s="163" t="s">
        <v>119</v>
      </c>
      <c r="B271" s="164" t="s">
        <v>92</v>
      </c>
      <c r="C271" s="185" t="s">
        <v>28</v>
      </c>
      <c r="D271" s="165"/>
      <c r="E271" s="166"/>
      <c r="F271" s="167"/>
      <c r="G271" s="167">
        <f>SUMIF(AG272:AG275,"&lt;&gt;NOR",G272:G275)</f>
        <v>0</v>
      </c>
      <c r="H271" s="167"/>
      <c r="I271" s="167">
        <f>SUM(I272:I275)</f>
        <v>0</v>
      </c>
      <c r="J271" s="167"/>
      <c r="K271" s="167">
        <f>SUM(K272:K275)</f>
        <v>0</v>
      </c>
      <c r="L271" s="167"/>
      <c r="M271" s="167">
        <f>SUM(M272:M275)</f>
        <v>0</v>
      </c>
      <c r="N271" s="167"/>
      <c r="O271" s="167">
        <f>SUM(O272:O275)</f>
        <v>0</v>
      </c>
      <c r="P271" s="167"/>
      <c r="Q271" s="167">
        <f>SUM(Q272:Q275)</f>
        <v>0</v>
      </c>
      <c r="R271" s="167"/>
      <c r="S271" s="167"/>
      <c r="T271" s="168"/>
      <c r="U271" s="162"/>
      <c r="V271" s="162">
        <f>SUM(V272:V275)</f>
        <v>0</v>
      </c>
      <c r="W271" s="162"/>
      <c r="X271" s="162"/>
      <c r="AG271" t="s">
        <v>120</v>
      </c>
    </row>
    <row r="272" spans="1:60" outlineLevel="1" x14ac:dyDescent="0.2">
      <c r="A272" s="169">
        <v>78</v>
      </c>
      <c r="B272" s="170" t="s">
        <v>451</v>
      </c>
      <c r="C272" s="186" t="s">
        <v>452</v>
      </c>
      <c r="D272" s="171" t="s">
        <v>435</v>
      </c>
      <c r="E272" s="172">
        <v>1</v>
      </c>
      <c r="F272" s="173"/>
      <c r="G272" s="174">
        <f>ROUND(E272*F272,2)</f>
        <v>0</v>
      </c>
      <c r="H272" s="173"/>
      <c r="I272" s="174">
        <f>ROUND(E272*H272,2)</f>
        <v>0</v>
      </c>
      <c r="J272" s="173"/>
      <c r="K272" s="174">
        <f>ROUND(E272*J272,2)</f>
        <v>0</v>
      </c>
      <c r="L272" s="174">
        <v>15</v>
      </c>
      <c r="M272" s="174">
        <f>G272*(1+L272/100)</f>
        <v>0</v>
      </c>
      <c r="N272" s="174">
        <v>0</v>
      </c>
      <c r="O272" s="174">
        <f>ROUND(E272*N272,2)</f>
        <v>0</v>
      </c>
      <c r="P272" s="174">
        <v>0</v>
      </c>
      <c r="Q272" s="174">
        <f>ROUND(E272*P272,2)</f>
        <v>0</v>
      </c>
      <c r="R272" s="174"/>
      <c r="S272" s="174" t="s">
        <v>125</v>
      </c>
      <c r="T272" s="175" t="s">
        <v>236</v>
      </c>
      <c r="U272" s="159">
        <v>0</v>
      </c>
      <c r="V272" s="159">
        <f>ROUND(E272*U272,2)</f>
        <v>0</v>
      </c>
      <c r="W272" s="159"/>
      <c r="X272" s="159" t="s">
        <v>436</v>
      </c>
      <c r="Y272" s="150"/>
      <c r="Z272" s="150"/>
      <c r="AA272" s="150"/>
      <c r="AB272" s="150"/>
      <c r="AC272" s="150"/>
      <c r="AD272" s="150"/>
      <c r="AE272" s="150"/>
      <c r="AF272" s="150"/>
      <c r="AG272" s="150" t="s">
        <v>437</v>
      </c>
      <c r="AH272" s="150"/>
      <c r="AI272" s="150"/>
      <c r="AJ272" s="150"/>
      <c r="AK272" s="150"/>
      <c r="AL272" s="150"/>
      <c r="AM272" s="150"/>
      <c r="AN272" s="150"/>
      <c r="AO272" s="150"/>
      <c r="AP272" s="150"/>
      <c r="AQ272" s="150"/>
      <c r="AR272" s="150"/>
      <c r="AS272" s="150"/>
      <c r="AT272" s="150"/>
      <c r="AU272" s="150"/>
      <c r="AV272" s="150"/>
      <c r="AW272" s="150"/>
      <c r="AX272" s="150"/>
      <c r="AY272" s="150"/>
      <c r="AZ272" s="150"/>
      <c r="BA272" s="150"/>
      <c r="BB272" s="150"/>
      <c r="BC272" s="150"/>
      <c r="BD272" s="150"/>
      <c r="BE272" s="150"/>
      <c r="BF272" s="150"/>
      <c r="BG272" s="150"/>
      <c r="BH272" s="150"/>
    </row>
    <row r="273" spans="1:60" outlineLevel="1" x14ac:dyDescent="0.2">
      <c r="A273" s="157"/>
      <c r="B273" s="158"/>
      <c r="C273" s="249" t="s">
        <v>453</v>
      </c>
      <c r="D273" s="250"/>
      <c r="E273" s="250"/>
      <c r="F273" s="250"/>
      <c r="G273" s="250"/>
      <c r="H273" s="159"/>
      <c r="I273" s="159"/>
      <c r="J273" s="159"/>
      <c r="K273" s="159"/>
      <c r="L273" s="159"/>
      <c r="M273" s="159"/>
      <c r="N273" s="159"/>
      <c r="O273" s="159"/>
      <c r="P273" s="159"/>
      <c r="Q273" s="159"/>
      <c r="R273" s="159"/>
      <c r="S273" s="159"/>
      <c r="T273" s="159"/>
      <c r="U273" s="159"/>
      <c r="V273" s="159"/>
      <c r="W273" s="159"/>
      <c r="X273" s="159"/>
      <c r="Y273" s="150"/>
      <c r="Z273" s="150"/>
      <c r="AA273" s="150"/>
      <c r="AB273" s="150"/>
      <c r="AC273" s="150"/>
      <c r="AD273" s="150"/>
      <c r="AE273" s="150"/>
      <c r="AF273" s="150"/>
      <c r="AG273" s="150" t="s">
        <v>173</v>
      </c>
      <c r="AH273" s="150"/>
      <c r="AI273" s="150"/>
      <c r="AJ273" s="150"/>
      <c r="AK273" s="150"/>
      <c r="AL273" s="150"/>
      <c r="AM273" s="150"/>
      <c r="AN273" s="150"/>
      <c r="AO273" s="150"/>
      <c r="AP273" s="150"/>
      <c r="AQ273" s="150"/>
      <c r="AR273" s="150"/>
      <c r="AS273" s="150"/>
      <c r="AT273" s="150"/>
      <c r="AU273" s="150"/>
      <c r="AV273" s="150"/>
      <c r="AW273" s="150"/>
      <c r="AX273" s="150"/>
      <c r="AY273" s="150"/>
      <c r="AZ273" s="150"/>
      <c r="BA273" s="176" t="str">
        <f>C273</f>
        <v>náklady spojené s provedením všech technickými normami předepsaných zkoušek a revizí stavebních konstrukcí nebo stavebních prací.</v>
      </c>
      <c r="BB273" s="150"/>
      <c r="BC273" s="150"/>
      <c r="BD273" s="150"/>
      <c r="BE273" s="150"/>
      <c r="BF273" s="150"/>
      <c r="BG273" s="150"/>
      <c r="BH273" s="150"/>
    </row>
    <row r="274" spans="1:60" outlineLevel="1" x14ac:dyDescent="0.2">
      <c r="A274" s="169">
        <v>79</v>
      </c>
      <c r="B274" s="170" t="s">
        <v>454</v>
      </c>
      <c r="C274" s="186" t="s">
        <v>455</v>
      </c>
      <c r="D274" s="171" t="s">
        <v>435</v>
      </c>
      <c r="E274" s="172">
        <v>1</v>
      </c>
      <c r="F274" s="173"/>
      <c r="G274" s="174">
        <f>ROUND(E274*F274,2)</f>
        <v>0</v>
      </c>
      <c r="H274" s="173"/>
      <c r="I274" s="174">
        <f>ROUND(E274*H274,2)</f>
        <v>0</v>
      </c>
      <c r="J274" s="173"/>
      <c r="K274" s="174">
        <f>ROUND(E274*J274,2)</f>
        <v>0</v>
      </c>
      <c r="L274" s="174">
        <v>15</v>
      </c>
      <c r="M274" s="174">
        <f>G274*(1+L274/100)</f>
        <v>0</v>
      </c>
      <c r="N274" s="174">
        <v>0</v>
      </c>
      <c r="O274" s="174">
        <f>ROUND(E274*N274,2)</f>
        <v>0</v>
      </c>
      <c r="P274" s="174">
        <v>0</v>
      </c>
      <c r="Q274" s="174">
        <f>ROUND(E274*P274,2)</f>
        <v>0</v>
      </c>
      <c r="R274" s="174"/>
      <c r="S274" s="174" t="s">
        <v>125</v>
      </c>
      <c r="T274" s="175" t="s">
        <v>236</v>
      </c>
      <c r="U274" s="159">
        <v>0</v>
      </c>
      <c r="V274" s="159">
        <f>ROUND(E274*U274,2)</f>
        <v>0</v>
      </c>
      <c r="W274" s="159"/>
      <c r="X274" s="159" t="s">
        <v>436</v>
      </c>
      <c r="Y274" s="150"/>
      <c r="Z274" s="150"/>
      <c r="AA274" s="150"/>
      <c r="AB274" s="150"/>
      <c r="AC274" s="150"/>
      <c r="AD274" s="150"/>
      <c r="AE274" s="150"/>
      <c r="AF274" s="150"/>
      <c r="AG274" s="150" t="s">
        <v>437</v>
      </c>
      <c r="AH274" s="150"/>
      <c r="AI274" s="150"/>
      <c r="AJ274" s="150"/>
      <c r="AK274" s="150"/>
      <c r="AL274" s="150"/>
      <c r="AM274" s="150"/>
      <c r="AN274" s="150"/>
      <c r="AO274" s="150"/>
      <c r="AP274" s="150"/>
      <c r="AQ274" s="150"/>
      <c r="AR274" s="150"/>
      <c r="AS274" s="150"/>
      <c r="AT274" s="150"/>
      <c r="AU274" s="150"/>
      <c r="AV274" s="150"/>
      <c r="AW274" s="150"/>
      <c r="AX274" s="150"/>
      <c r="AY274" s="150"/>
      <c r="AZ274" s="150"/>
      <c r="BA274" s="150"/>
      <c r="BB274" s="150"/>
      <c r="BC274" s="150"/>
      <c r="BD274" s="150"/>
      <c r="BE274" s="150"/>
      <c r="BF274" s="150"/>
      <c r="BG274" s="150"/>
      <c r="BH274" s="150"/>
    </row>
    <row r="275" spans="1:60" outlineLevel="1" x14ac:dyDescent="0.2">
      <c r="A275" s="157"/>
      <c r="B275" s="158"/>
      <c r="C275" s="249" t="s">
        <v>456</v>
      </c>
      <c r="D275" s="250"/>
      <c r="E275" s="250"/>
      <c r="F275" s="250"/>
      <c r="G275" s="250"/>
      <c r="H275" s="159"/>
      <c r="I275" s="159"/>
      <c r="J275" s="159"/>
      <c r="K275" s="159"/>
      <c r="L275" s="159"/>
      <c r="M275" s="159"/>
      <c r="N275" s="159"/>
      <c r="O275" s="159"/>
      <c r="P275" s="159"/>
      <c r="Q275" s="159"/>
      <c r="R275" s="159"/>
      <c r="S275" s="159"/>
      <c r="T275" s="159"/>
      <c r="U275" s="159"/>
      <c r="V275" s="159"/>
      <c r="W275" s="159"/>
      <c r="X275" s="159"/>
      <c r="Y275" s="150"/>
      <c r="Z275" s="150"/>
      <c r="AA275" s="150"/>
      <c r="AB275" s="150"/>
      <c r="AC275" s="150"/>
      <c r="AD275" s="150"/>
      <c r="AE275" s="150"/>
      <c r="AF275" s="150"/>
      <c r="AG275" s="150" t="s">
        <v>173</v>
      </c>
      <c r="AH275" s="150"/>
      <c r="AI275" s="150"/>
      <c r="AJ275" s="150"/>
      <c r="AK275" s="150"/>
      <c r="AL275" s="150"/>
      <c r="AM275" s="150"/>
      <c r="AN275" s="150"/>
      <c r="AO275" s="150"/>
      <c r="AP275" s="150"/>
      <c r="AQ275" s="150"/>
      <c r="AR275" s="150"/>
      <c r="AS275" s="150"/>
      <c r="AT275" s="150"/>
      <c r="AU275" s="150"/>
      <c r="AV275" s="150"/>
      <c r="AW275" s="150"/>
      <c r="AX275" s="150"/>
      <c r="AY275" s="150"/>
      <c r="AZ275" s="150"/>
      <c r="BA275" s="176" t="str">
        <f>C275</f>
        <v>Náklady na vyhotovení dokumentace skutečného provedení stavby a její předání objednateli v rozsahu dle SOD.</v>
      </c>
      <c r="BB275" s="150"/>
      <c r="BC275" s="150"/>
      <c r="BD275" s="150"/>
      <c r="BE275" s="150"/>
      <c r="BF275" s="150"/>
      <c r="BG275" s="150"/>
      <c r="BH275" s="150"/>
    </row>
    <row r="276" spans="1:60" x14ac:dyDescent="0.2">
      <c r="A276" s="3"/>
      <c r="B276" s="4"/>
      <c r="C276" s="189"/>
      <c r="D276" s="6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AE276">
        <v>15</v>
      </c>
      <c r="AF276">
        <v>21</v>
      </c>
      <c r="AG276" t="s">
        <v>106</v>
      </c>
    </row>
    <row r="277" spans="1:60" x14ac:dyDescent="0.2">
      <c r="A277" s="153"/>
      <c r="B277" s="154" t="s">
        <v>29</v>
      </c>
      <c r="C277" s="190"/>
      <c r="D277" s="155"/>
      <c r="E277" s="156"/>
      <c r="F277" s="156"/>
      <c r="G277" s="184">
        <f>G8+G79+G94+G118+G132+G158+G169+G173+G178+G189+G201+G211+G237+G241+G248+G260+G271</f>
        <v>0</v>
      </c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AE277">
        <f>SUMIF(L7:L275,AE276,G7:G275)</f>
        <v>0</v>
      </c>
      <c r="AF277">
        <f>SUMIF(L7:L275,AF276,G7:G275)</f>
        <v>0</v>
      </c>
      <c r="AG277" t="s">
        <v>457</v>
      </c>
    </row>
    <row r="278" spans="1:60" x14ac:dyDescent="0.2">
      <c r="C278" s="191"/>
      <c r="D278" s="10"/>
      <c r="AG278" t="s">
        <v>458</v>
      </c>
    </row>
    <row r="279" spans="1:60" x14ac:dyDescent="0.2">
      <c r="D279" s="10"/>
    </row>
    <row r="280" spans="1:60" x14ac:dyDescent="0.2">
      <c r="D280" s="10"/>
    </row>
    <row r="281" spans="1:60" x14ac:dyDescent="0.2">
      <c r="D281" s="10"/>
    </row>
    <row r="282" spans="1:60" x14ac:dyDescent="0.2">
      <c r="D282" s="10"/>
    </row>
    <row r="283" spans="1:60" x14ac:dyDescent="0.2">
      <c r="D283" s="10"/>
    </row>
    <row r="284" spans="1:60" x14ac:dyDescent="0.2">
      <c r="D284" s="10"/>
    </row>
    <row r="285" spans="1:60" x14ac:dyDescent="0.2">
      <c r="D285" s="10"/>
    </row>
    <row r="286" spans="1:60" x14ac:dyDescent="0.2">
      <c r="D286" s="10"/>
    </row>
    <row r="287" spans="1:60" x14ac:dyDescent="0.2">
      <c r="D287" s="10"/>
    </row>
    <row r="288" spans="1:60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VSypn4KC8AwC5ZT8/BK/btUfZADIsVizy5FQk++dLRf9/nCbTqgkAmVkuBLvClqMgUw2Ul5oiuEKhivsg34TDw==" saltValue="MSazn04p+tOQ26ywp86wcA==" spinCount="100000" sheet="1"/>
  <mergeCells count="47">
    <mergeCell ref="C13:G13"/>
    <mergeCell ref="A1:G1"/>
    <mergeCell ref="C2:G2"/>
    <mergeCell ref="C3:G3"/>
    <mergeCell ref="C4:G4"/>
    <mergeCell ref="C10:G10"/>
    <mergeCell ref="C101:G101"/>
    <mergeCell ref="C21:G21"/>
    <mergeCell ref="C24:G24"/>
    <mergeCell ref="C30:G30"/>
    <mergeCell ref="C35:G35"/>
    <mergeCell ref="C38:G38"/>
    <mergeCell ref="C43:G43"/>
    <mergeCell ref="C44:G44"/>
    <mergeCell ref="C59:G59"/>
    <mergeCell ref="C72:G72"/>
    <mergeCell ref="C77:G77"/>
    <mergeCell ref="C96:G96"/>
    <mergeCell ref="C199:G199"/>
    <mergeCell ref="C104:G104"/>
    <mergeCell ref="C122:G122"/>
    <mergeCell ref="C134:G134"/>
    <mergeCell ref="C138:G138"/>
    <mergeCell ref="C153:G153"/>
    <mergeCell ref="C160:G160"/>
    <mergeCell ref="C175:G175"/>
    <mergeCell ref="C182:G182"/>
    <mergeCell ref="C191:G191"/>
    <mergeCell ref="C192:G192"/>
    <mergeCell ref="C195:G195"/>
    <mergeCell ref="C264:G264"/>
    <mergeCell ref="C203:G203"/>
    <mergeCell ref="C213:G213"/>
    <mergeCell ref="C218:G218"/>
    <mergeCell ref="C223:G223"/>
    <mergeCell ref="C232:G232"/>
    <mergeCell ref="C235:G235"/>
    <mergeCell ref="C239:G239"/>
    <mergeCell ref="C243:G243"/>
    <mergeCell ref="C244:G244"/>
    <mergeCell ref="C256:G256"/>
    <mergeCell ref="C262:G262"/>
    <mergeCell ref="C266:G266"/>
    <mergeCell ref="C268:G268"/>
    <mergeCell ref="C270:G270"/>
    <mergeCell ref="C273:G273"/>
    <mergeCell ref="C275:G27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23200101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23200101 Pol'!Názvy_tisku</vt:lpstr>
      <vt:lpstr>oadresa</vt:lpstr>
      <vt:lpstr>Stavba!Objednatel</vt:lpstr>
      <vt:lpstr>Stavba!Objekt</vt:lpstr>
      <vt:lpstr>'01 23200101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Pflegrová Drahomíra Ing.</cp:lastModifiedBy>
  <cp:lastPrinted>2019-03-19T12:27:02Z</cp:lastPrinted>
  <dcterms:created xsi:type="dcterms:W3CDTF">2009-04-08T07:15:50Z</dcterms:created>
  <dcterms:modified xsi:type="dcterms:W3CDTF">2022-01-07T06:42:01Z</dcterms:modified>
</cp:coreProperties>
</file>